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"/>
    </mc:Choice>
  </mc:AlternateContent>
  <xr:revisionPtr revIDLastSave="0" documentId="13_ncr:1_{E906A608-C1BC-4022-AB10-B5009AEC82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Elektroinstalace" sheetId="13" r:id="rId4"/>
  </sheets>
  <externalReferences>
    <externalReference r:id="rId5"/>
  </externalReferences>
  <definedNames>
    <definedName name="_Toc400728082" localSheetId="3">Elektroinstalace!#REF!</definedName>
    <definedName name="_Toc400728083" localSheetId="3">Elektroinstalace!#REF!</definedName>
    <definedName name="_Toc431412196" localSheetId="3">Elektroinstalace!#REF!</definedName>
    <definedName name="_Toc431412197" localSheetId="3">Elektroinstalace!#REF!</definedName>
    <definedName name="_Toc431412199" localSheetId="3">Elektroinstalace!#REF!</definedName>
    <definedName name="_Toc431412200" localSheetId="3">Elektroinstalace!$D$220</definedName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Excel_BuiltIn_Print_Area" localSheetId="3">(Elektroinstalace!$B$1:$K$64,Elektroinstalace!$B$66:$K$228)</definedName>
    <definedName name="Excel_BuiltIn_Print_Titles" localSheetId="3">Elektroinstalace!$81:$81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Elektroinstalace!$81:$81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Pol'!$A$1:$T$158</definedName>
    <definedName name="_xlnm.Print_Area" localSheetId="3">Elektroinstalace!$B$1:$K$64,Elektroinstalace!$B$66:$AW$226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0" i="13" l="1"/>
  <c r="K219" i="13"/>
  <c r="K218" i="13"/>
  <c r="K217" i="13"/>
  <c r="K216" i="13"/>
  <c r="K215" i="13"/>
  <c r="K214" i="13"/>
  <c r="K213" i="13"/>
  <c r="K211" i="13" s="1"/>
  <c r="K63" i="13" s="1"/>
  <c r="K212" i="13"/>
  <c r="AU211" i="13"/>
  <c r="O211" i="13"/>
  <c r="K210" i="13"/>
  <c r="K209" i="13"/>
  <c r="K208" i="13"/>
  <c r="K207" i="13"/>
  <c r="K206" i="13"/>
  <c r="K205" i="13"/>
  <c r="K204" i="13"/>
  <c r="K203" i="13"/>
  <c r="K202" i="13" s="1"/>
  <c r="K62" i="13" s="1"/>
  <c r="AU202" i="13"/>
  <c r="O202" i="13"/>
  <c r="K201" i="13"/>
  <c r="K200" i="13"/>
  <c r="K199" i="13"/>
  <c r="K198" i="13"/>
  <c r="AU197" i="13"/>
  <c r="O197" i="13"/>
  <c r="K196" i="13"/>
  <c r="K195" i="13"/>
  <c r="K193" i="13" s="1"/>
  <c r="K60" i="13" s="1"/>
  <c r="K194" i="13"/>
  <c r="AU193" i="13"/>
  <c r="O193" i="13"/>
  <c r="K192" i="13"/>
  <c r="K191" i="13"/>
  <c r="K190" i="13"/>
  <c r="K189" i="13" s="1"/>
  <c r="K59" i="13" s="1"/>
  <c r="AU189" i="13"/>
  <c r="O189" i="13"/>
  <c r="K188" i="13"/>
  <c r="K187" i="13"/>
  <c r="K185" i="13" s="1"/>
  <c r="K58" i="13" s="1"/>
  <c r="K186" i="13"/>
  <c r="AU185" i="13"/>
  <c r="O185" i="13"/>
  <c r="K184" i="13"/>
  <c r="K183" i="13" s="1"/>
  <c r="K57" i="13" s="1"/>
  <c r="AU183" i="13"/>
  <c r="O183" i="13"/>
  <c r="K182" i="13"/>
  <c r="K181" i="13"/>
  <c r="K180" i="13"/>
  <c r="K179" i="13"/>
  <c r="AU178" i="13"/>
  <c r="O178" i="13"/>
  <c r="K177" i="13"/>
  <c r="K176" i="13"/>
  <c r="K175" i="13"/>
  <c r="K174" i="13" s="1"/>
  <c r="K55" i="13" s="1"/>
  <c r="AU174" i="13"/>
  <c r="O174" i="13"/>
  <c r="K173" i="13"/>
  <c r="K172" i="13"/>
  <c r="K171" i="13"/>
  <c r="K170" i="13"/>
  <c r="K169" i="13"/>
  <c r="K168" i="13"/>
  <c r="K167" i="13"/>
  <c r="AU166" i="13"/>
  <c r="O166" i="13"/>
  <c r="K165" i="13"/>
  <c r="K161" i="13" s="1"/>
  <c r="K53" i="13" s="1"/>
  <c r="K164" i="13"/>
  <c r="K163" i="13"/>
  <c r="K162" i="13"/>
  <c r="K160" i="13"/>
  <c r="K158" i="13" s="1"/>
  <c r="K52" i="13" s="1"/>
  <c r="K159" i="13"/>
  <c r="K157" i="13"/>
  <c r="K156" i="13"/>
  <c r="K154" i="13"/>
  <c r="K153" i="13"/>
  <c r="K152" i="13"/>
  <c r="K151" i="13"/>
  <c r="K150" i="13"/>
  <c r="K149" i="13"/>
  <c r="K148" i="13" s="1"/>
  <c r="K48" i="13" s="1"/>
  <c r="K147" i="13"/>
  <c r="K146" i="13"/>
  <c r="K145" i="13"/>
  <c r="K143" i="13"/>
  <c r="K142" i="13"/>
  <c r="K141" i="13"/>
  <c r="K140" i="13"/>
  <c r="K139" i="13"/>
  <c r="K138" i="13"/>
  <c r="K137" i="13"/>
  <c r="K133" i="13" s="1"/>
  <c r="K44" i="13" s="1"/>
  <c r="K136" i="13"/>
  <c r="K135" i="13"/>
  <c r="K134" i="13"/>
  <c r="K132" i="13"/>
  <c r="K131" i="13" s="1"/>
  <c r="K43" i="13" s="1"/>
  <c r="K130" i="13"/>
  <c r="K129" i="13"/>
  <c r="K128" i="13"/>
  <c r="AU127" i="13"/>
  <c r="O127" i="13"/>
  <c r="K126" i="13"/>
  <c r="K125" i="13"/>
  <c r="K124" i="13"/>
  <c r="K123" i="13"/>
  <c r="AU122" i="13"/>
  <c r="O122" i="13"/>
  <c r="K121" i="13"/>
  <c r="K120" i="13"/>
  <c r="K119" i="13"/>
  <c r="K118" i="13"/>
  <c r="K117" i="13" s="1"/>
  <c r="K40" i="13" s="1"/>
  <c r="AU117" i="13"/>
  <c r="O117" i="13"/>
  <c r="K116" i="13"/>
  <c r="K115" i="13"/>
  <c r="K112" i="13" s="1"/>
  <c r="K39" i="13" s="1"/>
  <c r="K114" i="13"/>
  <c r="K113" i="13"/>
  <c r="AU112" i="13"/>
  <c r="O112" i="13"/>
  <c r="K111" i="13"/>
  <c r="K110" i="13"/>
  <c r="K109" i="13"/>
  <c r="AU107" i="13"/>
  <c r="O107" i="13"/>
  <c r="K106" i="13"/>
  <c r="K105" i="13"/>
  <c r="K104" i="13"/>
  <c r="K103" i="13"/>
  <c r="K102" i="13"/>
  <c r="AU100" i="13"/>
  <c r="O100" i="13"/>
  <c r="K99" i="13"/>
  <c r="K95" i="13" s="1"/>
  <c r="K36" i="13" s="1"/>
  <c r="K98" i="13"/>
  <c r="K97" i="13"/>
  <c r="AU95" i="13"/>
  <c r="O95" i="13"/>
  <c r="K94" i="13"/>
  <c r="K93" i="13"/>
  <c r="K92" i="13"/>
  <c r="K89" i="13" s="1"/>
  <c r="K35" i="13" s="1"/>
  <c r="K91" i="13"/>
  <c r="AU89" i="13"/>
  <c r="O89" i="13"/>
  <c r="K88" i="13"/>
  <c r="K87" i="13"/>
  <c r="K86" i="13"/>
  <c r="K85" i="13"/>
  <c r="K82" i="13" s="1"/>
  <c r="K84" i="13"/>
  <c r="K83" i="13"/>
  <c r="AU82" i="13"/>
  <c r="O82" i="13"/>
  <c r="AU79" i="13"/>
  <c r="O79" i="13"/>
  <c r="E71" i="13"/>
  <c r="E70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K50" i="13"/>
  <c r="C50" i="13"/>
  <c r="K49" i="13"/>
  <c r="C49" i="13"/>
  <c r="C48" i="13"/>
  <c r="C47" i="13"/>
  <c r="K46" i="13"/>
  <c r="C46" i="13"/>
  <c r="K45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E31" i="13"/>
  <c r="E73" i="13" s="1"/>
  <c r="E30" i="13"/>
  <c r="E72" i="13" s="1"/>
  <c r="E29" i="13"/>
  <c r="E28" i="13"/>
  <c r="E26" i="13"/>
  <c r="E69" i="13" s="1"/>
  <c r="I61" i="1"/>
  <c r="I60" i="1"/>
  <c r="I58" i="1"/>
  <c r="I57" i="1"/>
  <c r="I56" i="1"/>
  <c r="I55" i="1"/>
  <c r="I54" i="1"/>
  <c r="I53" i="1"/>
  <c r="I52" i="1"/>
  <c r="I51" i="1"/>
  <c r="I50" i="1"/>
  <c r="I49" i="1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7" i="12"/>
  <c r="K17" i="12"/>
  <c r="O17" i="12"/>
  <c r="V17" i="12"/>
  <c r="G18" i="12"/>
  <c r="I18" i="12"/>
  <c r="I17" i="12" s="1"/>
  <c r="K18" i="12"/>
  <c r="M18" i="12"/>
  <c r="M17" i="12" s="1"/>
  <c r="O18" i="12"/>
  <c r="Q18" i="12"/>
  <c r="Q17" i="12" s="1"/>
  <c r="V18" i="12"/>
  <c r="G22" i="12"/>
  <c r="I22" i="12"/>
  <c r="I21" i="12" s="1"/>
  <c r="K22" i="12"/>
  <c r="M22" i="12"/>
  <c r="O22" i="12"/>
  <c r="Q22" i="12"/>
  <c r="Q21" i="12" s="1"/>
  <c r="V22" i="12"/>
  <c r="G29" i="12"/>
  <c r="M29" i="12" s="1"/>
  <c r="I29" i="12"/>
  <c r="K29" i="12"/>
  <c r="K21" i="12" s="1"/>
  <c r="O29" i="12"/>
  <c r="Q29" i="12"/>
  <c r="V29" i="12"/>
  <c r="V21" i="12" s="1"/>
  <c r="G31" i="12"/>
  <c r="I31" i="12"/>
  <c r="K31" i="12"/>
  <c r="M31" i="12"/>
  <c r="O31" i="12"/>
  <c r="Q31" i="12"/>
  <c r="V31" i="12"/>
  <c r="G32" i="12"/>
  <c r="G21" i="12" s="1"/>
  <c r="I32" i="12"/>
  <c r="K32" i="12"/>
  <c r="O32" i="12"/>
  <c r="O21" i="12" s="1"/>
  <c r="Q32" i="12"/>
  <c r="V32" i="12"/>
  <c r="G37" i="12"/>
  <c r="M37" i="12" s="1"/>
  <c r="I37" i="12"/>
  <c r="K37" i="12"/>
  <c r="K36" i="12" s="1"/>
  <c r="O37" i="12"/>
  <c r="O36" i="12" s="1"/>
  <c r="Q37" i="12"/>
  <c r="V37" i="12"/>
  <c r="V36" i="12" s="1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I36" i="12" s="1"/>
  <c r="K59" i="12"/>
  <c r="M59" i="12"/>
  <c r="O59" i="12"/>
  <c r="Q59" i="12"/>
  <c r="Q36" i="12" s="1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I67" i="12"/>
  <c r="Q67" i="12"/>
  <c r="G68" i="12"/>
  <c r="M68" i="12" s="1"/>
  <c r="M67" i="12" s="1"/>
  <c r="I68" i="12"/>
  <c r="K68" i="12"/>
  <c r="K67" i="12" s="1"/>
  <c r="O68" i="12"/>
  <c r="O67" i="12" s="1"/>
  <c r="Q68" i="12"/>
  <c r="V68" i="12"/>
  <c r="V67" i="12" s="1"/>
  <c r="G69" i="12"/>
  <c r="I69" i="12"/>
  <c r="K69" i="12"/>
  <c r="M69" i="12"/>
  <c r="O69" i="12"/>
  <c r="Q69" i="12"/>
  <c r="V69" i="12"/>
  <c r="G71" i="12"/>
  <c r="O71" i="12"/>
  <c r="G72" i="12"/>
  <c r="I72" i="12"/>
  <c r="I71" i="12" s="1"/>
  <c r="K72" i="12"/>
  <c r="M72" i="12"/>
  <c r="O72" i="12"/>
  <c r="Q72" i="12"/>
  <c r="Q71" i="12" s="1"/>
  <c r="V72" i="12"/>
  <c r="G73" i="12"/>
  <c r="M73" i="12" s="1"/>
  <c r="I73" i="12"/>
  <c r="K73" i="12"/>
  <c r="K71" i="12" s="1"/>
  <c r="O73" i="12"/>
  <c r="Q73" i="12"/>
  <c r="V73" i="12"/>
  <c r="V71" i="12" s="1"/>
  <c r="I74" i="12"/>
  <c r="Q74" i="12"/>
  <c r="G75" i="12"/>
  <c r="G74" i="12" s="1"/>
  <c r="I75" i="12"/>
  <c r="K75" i="12"/>
  <c r="K74" i="12" s="1"/>
  <c r="O75" i="12"/>
  <c r="O74" i="12" s="1"/>
  <c r="Q75" i="12"/>
  <c r="V75" i="12"/>
  <c r="V74" i="12" s="1"/>
  <c r="I78" i="12"/>
  <c r="Q78" i="12"/>
  <c r="G79" i="12"/>
  <c r="M79" i="12" s="1"/>
  <c r="M78" i="12" s="1"/>
  <c r="I79" i="12"/>
  <c r="K79" i="12"/>
  <c r="K78" i="12" s="1"/>
  <c r="O79" i="12"/>
  <c r="O78" i="12" s="1"/>
  <c r="Q79" i="12"/>
  <c r="V79" i="12"/>
  <c r="V78" i="12" s="1"/>
  <c r="G82" i="12"/>
  <c r="I82" i="12"/>
  <c r="K82" i="12"/>
  <c r="M82" i="12"/>
  <c r="O82" i="12"/>
  <c r="Q82" i="12"/>
  <c r="V82" i="12"/>
  <c r="G84" i="12"/>
  <c r="I84" i="12"/>
  <c r="I83" i="12" s="1"/>
  <c r="K84" i="12"/>
  <c r="M84" i="12"/>
  <c r="O84" i="12"/>
  <c r="Q84" i="12"/>
  <c r="Q83" i="12" s="1"/>
  <c r="V84" i="12"/>
  <c r="G85" i="12"/>
  <c r="M85" i="12" s="1"/>
  <c r="I85" i="12"/>
  <c r="K85" i="12"/>
  <c r="K83" i="12" s="1"/>
  <c r="O85" i="12"/>
  <c r="Q85" i="12"/>
  <c r="V85" i="12"/>
  <c r="V83" i="12" s="1"/>
  <c r="G86" i="12"/>
  <c r="I86" i="12"/>
  <c r="K86" i="12"/>
  <c r="M86" i="12"/>
  <c r="O86" i="12"/>
  <c r="Q86" i="12"/>
  <c r="V86" i="12"/>
  <c r="G96" i="12"/>
  <c r="G83" i="12" s="1"/>
  <c r="I96" i="12"/>
  <c r="K96" i="12"/>
  <c r="O96" i="12"/>
  <c r="O83" i="12" s="1"/>
  <c r="Q96" i="12"/>
  <c r="V96" i="12"/>
  <c r="G97" i="12"/>
  <c r="I97" i="12"/>
  <c r="K97" i="12"/>
  <c r="M97" i="12"/>
  <c r="O97" i="12"/>
  <c r="Q97" i="12"/>
  <c r="V97" i="12"/>
  <c r="G118" i="12"/>
  <c r="I118" i="12"/>
  <c r="I117" i="12" s="1"/>
  <c r="K118" i="12"/>
  <c r="M118" i="12"/>
  <c r="O118" i="12"/>
  <c r="Q118" i="12"/>
  <c r="Q117" i="12" s="1"/>
  <c r="V118" i="12"/>
  <c r="G119" i="12"/>
  <c r="G117" i="12" s="1"/>
  <c r="I119" i="12"/>
  <c r="K119" i="12"/>
  <c r="O119" i="12"/>
  <c r="O117" i="12" s="1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K117" i="12" s="1"/>
  <c r="O121" i="12"/>
  <c r="Q121" i="12"/>
  <c r="V121" i="12"/>
  <c r="V117" i="12" s="1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I130" i="12"/>
  <c r="K130" i="12"/>
  <c r="O130" i="12"/>
  <c r="Q130" i="12"/>
  <c r="V130" i="12"/>
  <c r="G131" i="12"/>
  <c r="I131" i="12"/>
  <c r="K131" i="12"/>
  <c r="K129" i="12" s="1"/>
  <c r="O131" i="12"/>
  <c r="O129" i="12" s="1"/>
  <c r="Q131" i="12"/>
  <c r="V131" i="12"/>
  <c r="V129" i="12" s="1"/>
  <c r="G133" i="12"/>
  <c r="M133" i="12" s="1"/>
  <c r="I133" i="12"/>
  <c r="K133" i="12"/>
  <c r="K132" i="12" s="1"/>
  <c r="O133" i="12"/>
  <c r="O132" i="12" s="1"/>
  <c r="Q133" i="12"/>
  <c r="V133" i="12"/>
  <c r="V132" i="12" s="1"/>
  <c r="G135" i="12"/>
  <c r="I135" i="12"/>
  <c r="K135" i="12"/>
  <c r="M135" i="12"/>
  <c r="O135" i="12"/>
  <c r="Q135" i="12"/>
  <c r="V135" i="12"/>
  <c r="G137" i="12"/>
  <c r="M137" i="12" s="1"/>
  <c r="I137" i="12"/>
  <c r="K137" i="12"/>
  <c r="O137" i="12"/>
  <c r="Q137" i="12"/>
  <c r="V137" i="12"/>
  <c r="G138" i="12"/>
  <c r="I138" i="12"/>
  <c r="I132" i="12" s="1"/>
  <c r="K138" i="12"/>
  <c r="M138" i="12"/>
  <c r="O138" i="12"/>
  <c r="Q138" i="12"/>
  <c r="Q132" i="12" s="1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5" i="12"/>
  <c r="G144" i="12" s="1"/>
  <c r="I145" i="12"/>
  <c r="K145" i="12"/>
  <c r="K144" i="12" s="1"/>
  <c r="O145" i="12"/>
  <c r="O144" i="12" s="1"/>
  <c r="Q145" i="12"/>
  <c r="V145" i="12"/>
  <c r="V144" i="12" s="1"/>
  <c r="G146" i="12"/>
  <c r="I146" i="12"/>
  <c r="I144" i="12" s="1"/>
  <c r="K146" i="12"/>
  <c r="M146" i="12"/>
  <c r="O146" i="12"/>
  <c r="Q146" i="12"/>
  <c r="Q144" i="12" s="1"/>
  <c r="V146" i="12"/>
  <c r="AE148" i="12"/>
  <c r="F40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K107" i="13" l="1"/>
  <c r="K38" i="13" s="1"/>
  <c r="K127" i="13"/>
  <c r="K42" i="13" s="1"/>
  <c r="K155" i="13"/>
  <c r="K51" i="13" s="1"/>
  <c r="K178" i="13"/>
  <c r="K56" i="13" s="1"/>
  <c r="K122" i="13"/>
  <c r="K41" i="13" s="1"/>
  <c r="K197" i="13"/>
  <c r="K61" i="13" s="1"/>
  <c r="K144" i="13"/>
  <c r="K47" i="13" s="1"/>
  <c r="K166" i="13"/>
  <c r="K54" i="13" s="1"/>
  <c r="K100" i="13"/>
  <c r="K37" i="13" s="1"/>
  <c r="F39" i="1"/>
  <c r="F42" i="1" s="1"/>
  <c r="G23" i="1" s="1"/>
  <c r="A23" i="1" s="1"/>
  <c r="F41" i="1"/>
  <c r="Q129" i="12"/>
  <c r="I129" i="12"/>
  <c r="K34" i="13"/>
  <c r="M132" i="12"/>
  <c r="M83" i="12"/>
  <c r="M71" i="12"/>
  <c r="M36" i="12"/>
  <c r="M145" i="12"/>
  <c r="M144" i="12" s="1"/>
  <c r="G132" i="12"/>
  <c r="M131" i="12"/>
  <c r="M119" i="12"/>
  <c r="M117" i="12" s="1"/>
  <c r="M96" i="12"/>
  <c r="G78" i="12"/>
  <c r="M75" i="12"/>
  <c r="M74" i="12" s="1"/>
  <c r="G67" i="12"/>
  <c r="G36" i="12"/>
  <c r="M32" i="12"/>
  <c r="M21" i="12" s="1"/>
  <c r="K33" i="13" l="1"/>
  <c r="E18" i="13" s="1"/>
  <c r="K79" i="13"/>
  <c r="A24" i="1"/>
  <c r="G24" i="1"/>
  <c r="F130" i="12" l="1"/>
  <c r="G130" i="12" s="1"/>
  <c r="M130" i="12" s="1"/>
  <c r="M129" i="12" s="1"/>
  <c r="AF148" i="12" l="1"/>
  <c r="G41" i="1" s="1"/>
  <c r="H41" i="1" s="1"/>
  <c r="I41" i="1" s="1"/>
  <c r="G129" i="12"/>
  <c r="G148" i="12" s="1"/>
  <c r="G40" i="1"/>
  <c r="H40" i="1" s="1"/>
  <c r="I40" i="1" s="1"/>
  <c r="G39" i="1" l="1"/>
  <c r="H39" i="1" s="1"/>
  <c r="I59" i="1"/>
  <c r="I18" i="1"/>
  <c r="I21" i="1" s="1"/>
  <c r="I62" i="1"/>
  <c r="G42" i="1" l="1"/>
  <c r="G28" i="1" s="1"/>
  <c r="J59" i="1"/>
  <c r="J56" i="1"/>
  <c r="J50" i="1"/>
  <c r="J58" i="1"/>
  <c r="J53" i="1"/>
  <c r="J61" i="1"/>
  <c r="J51" i="1"/>
  <c r="J60" i="1"/>
  <c r="J57" i="1"/>
  <c r="J49" i="1"/>
  <c r="J52" i="1"/>
  <c r="J55" i="1"/>
  <c r="J54" i="1"/>
  <c r="I39" i="1"/>
  <c r="I42" i="1" s="1"/>
  <c r="H42" i="1"/>
  <c r="G25" i="1" l="1"/>
  <c r="A25" i="1" s="1"/>
  <c r="A26" i="1" s="1"/>
  <c r="J40" i="1"/>
  <c r="J41" i="1"/>
  <c r="J39" i="1"/>
  <c r="J42" i="1" s="1"/>
  <c r="J62" i="1"/>
  <c r="G26" i="1" l="1"/>
  <c r="A27" i="1" s="1"/>
  <c r="G29" i="1" s="1"/>
  <c r="G27" i="1" s="1"/>
  <c r="A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214FF253-5D94-4D6F-8B3B-5990338E42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4BA218F-DAC4-4900-9240-13C5BB87F7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AV81" authorId="0" shapeId="0" xr:uid="{17B508F9-3579-4661-A07A-04F37ED0B5F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AW81" authorId="0" shapeId="0" xr:uid="{D2EC9D1C-8F08-4A08-AB19-2D0CBFA8208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<sst xmlns="http://schemas.openxmlformats.org/spreadsheetml/2006/main" count="1618" uniqueCount="444">
  <si>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</si>
  <si>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</si>
  <si>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</si>
  <si>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</si>
  <si>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</si>
  <si>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</si>
  <si>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</si>
  <si>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</si>
  <si>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</si>
  <si>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</si>
  <si>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</si>
  <si>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</si>
  <si>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</si>
  <si>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</si>
  <si>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</si>
  <si>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</si>
  <si>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</si>
  <si>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</si>
  <si>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</si>
  <si>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</si>
  <si>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</si>
  <si>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</si>
  <si>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</si>
  <si>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</si>
  <si>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</si>
  <si>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</si>
  <si>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</si>
  <si>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</si>
  <si>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</si>
  <si>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</si>
  <si>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</si>
  <si>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</si>
  <si>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</si>
  <si>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</si>
  <si>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</si>
  <si>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</si>
  <si>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</si>
  <si>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</si>
  <si>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</si>
  <si>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</si>
  <si>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</si>
  <si>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</si>
  <si>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ZŠ Plamínkové 2, Pha 4 - Opatření proti přehřívání učeben</t>
  </si>
  <si>
    <t>Objekt:</t>
  </si>
  <si>
    <t>Rozpočet:</t>
  </si>
  <si>
    <t>RProj2511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</si>
  <si>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</si>
  <si>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</si>
  <si>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</si>
  <si>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</si>
  <si>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</si>
  <si>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</si>
  <si>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</si>
  <si>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</si>
  <si>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</si>
  <si>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</si>
  <si>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</si>
  <si>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</si>
  <si>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</si>
  <si>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</si>
  <si>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</si>
  <si>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</si>
  <si>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</si>
  <si>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</si>
  <si>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</si>
  <si>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</si>
  <si>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</si>
  <si>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</si>
  <si>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</si>
  <si>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</si>
  <si>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</si>
  <si>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</si>
  <si>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954</t>
  </si>
  <si>
    <t>Opláštění konstrukcí sádrokartonovými deskami</t>
  </si>
  <si>
    <t>96</t>
  </si>
  <si>
    <t>Bourání konstrukcí</t>
  </si>
  <si>
    <t>97</t>
  </si>
  <si>
    <t>Přesuny suti a vybouraných hmot</t>
  </si>
  <si>
    <t>762</t>
  </si>
  <si>
    <t>Konstrukce tesařské</t>
  </si>
  <si>
    <t>784</t>
  </si>
  <si>
    <t>Malby</t>
  </si>
  <si>
    <t>786</t>
  </si>
  <si>
    <t>Zastiňující technika</t>
  </si>
  <si>
    <t>M21</t>
  </si>
  <si>
    <t>Elektromontáže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</si>
  <si>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</si>
  <si>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</si>
  <si>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</si>
  <si>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</si>
  <si>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</si>
  <si>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</si>
  <si>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</si>
  <si>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</si>
  <si>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</si>
  <si>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</si>
  <si>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</si>
  <si>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</si>
  <si>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</si>
  <si>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</si>
  <si>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</si>
  <si>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</si>
  <si>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</si>
  <si>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</si>
  <si>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</si>
  <si>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</si>
  <si>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</si>
  <si>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</si>
  <si>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</si>
  <si>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</si>
  <si>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</si>
  <si>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</si>
  <si>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</si>
  <si>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</si>
  <si>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</si>
  <si>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</si>
  <si>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</si>
  <si>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</si>
  <si>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612421637R00</t>
  </si>
  <si>
    <t>Omítka vnitřní zdiva, MVC, štuková</t>
  </si>
  <si>
    <t>m2</t>
  </si>
  <si>
    <t>RTS 25/ I</t>
  </si>
  <si>
    <t>Práce</t>
  </si>
  <si>
    <t>Běžná</t>
  </si>
  <si>
    <t>POL1_</t>
  </si>
  <si>
    <t xml:space="preserve">oprava omítek : </t>
  </si>
  <si>
    <t>VV</t>
  </si>
  <si>
    <t xml:space="preserve">objekt A : </t>
  </si>
  <si>
    <t>3*10,0</t>
  </si>
  <si>
    <t xml:space="preserve">objekt B : </t>
  </si>
  <si>
    <t>4*10,0</t>
  </si>
  <si>
    <t xml:space="preserve">objekt C : </t>
  </si>
  <si>
    <t>10,0</t>
  </si>
  <si>
    <t>602011184RT8</t>
  </si>
  <si>
    <t>Omítka na stěnách silikátová barevná Cemix, ručně zatíraná, zrnitost 3,0 mm</t>
  </si>
  <si>
    <t xml:space="preserve">Oprava fasádní stěrkové omítky po montáži schránek a vodících lišt : </t>
  </si>
  <si>
    <t>20,0</t>
  </si>
  <si>
    <t>941941032R00</t>
  </si>
  <si>
    <t>Montáž lešení lehkého řadového s podlahami, š. do 1 m, výšky do 30 m</t>
  </si>
  <si>
    <t>20,9*11,06+20,625*10,9</t>
  </si>
  <si>
    <t>72,175*14,23</t>
  </si>
  <si>
    <t>0</t>
  </si>
  <si>
    <t>941941111R00</t>
  </si>
  <si>
    <t>Pronájem lešení za den</t>
  </si>
  <si>
    <t>1483,01675*15</t>
  </si>
  <si>
    <t>941941832R00</t>
  </si>
  <si>
    <t>Demontáž lešení lehkého řadového s podlahami, š. do 1 m, výšky do 30 m</t>
  </si>
  <si>
    <t>941955004R00</t>
  </si>
  <si>
    <t>Lešení lehké pomocné, výška podlahy do 3,5 m</t>
  </si>
  <si>
    <t xml:space="preserve">2NP : </t>
  </si>
  <si>
    <t>(11,7+26,67)*1,5</t>
  </si>
  <si>
    <t>952901111R00</t>
  </si>
  <si>
    <t>Vyčištění budov o výšce podlaží do 4 m</t>
  </si>
  <si>
    <t>Indiv</t>
  </si>
  <si>
    <t xml:space="preserve">1NP : </t>
  </si>
  <si>
    <t>6,6*9,0+45,14+18,95+37,61+19,17+18,57+16,95+19,48+14,91+18,99</t>
  </si>
  <si>
    <t>60,88+19,24+60,87+61,71+18,83+20,11+39,73</t>
  </si>
  <si>
    <t xml:space="preserve">3NP : </t>
  </si>
  <si>
    <t>80,74+20,11+18,81+21,05+81,31+19,96+40,0</t>
  </si>
  <si>
    <t>117,09+120,9+119,24</t>
  </si>
  <si>
    <t>60,98+60,44+60,52+61,88+61,07+60,39+60,47+61,6</t>
  </si>
  <si>
    <t>8,875*6,9+60,43+8,8*6,9+61,86+61,06+60,43+8,8*6,9+61,59</t>
  </si>
  <si>
    <t xml:space="preserve">4NP : </t>
  </si>
  <si>
    <t>60,98+60,44+60,52+61,88+61,07+60,44+60,51+61,6</t>
  </si>
  <si>
    <t>194,28+26,67*16,6</t>
  </si>
  <si>
    <t>950 00</t>
  </si>
  <si>
    <t>Ověření tras elektroinstalací ve stěnách v místech umístění instalačních tras</t>
  </si>
  <si>
    <t>kompl</t>
  </si>
  <si>
    <t>Vlastní</t>
  </si>
  <si>
    <t>950 01</t>
  </si>
  <si>
    <t>Pomocné pracovní lešení</t>
  </si>
  <si>
    <t>950 02</t>
  </si>
  <si>
    <t>Zatěsnění prostupů okny</t>
  </si>
  <si>
    <t>950 03</t>
  </si>
  <si>
    <t>Vzorkování - minimálně 3 vzorky screenových látek rozměrů 1,0 x 1,0 m</t>
  </si>
  <si>
    <t>950 04</t>
  </si>
  <si>
    <t>Výrobní dokumentace</t>
  </si>
  <si>
    <t>950 05</t>
  </si>
  <si>
    <t>Požární ucpávky</t>
  </si>
  <si>
    <t>950 06</t>
  </si>
  <si>
    <t>Zprovoznění a nastavení centrálního ovládacího systému vč. 2 úprav nastavení po zahájení provozu ZŠ</t>
  </si>
  <si>
    <t>950 07</t>
  </si>
  <si>
    <t>Dokumentace skutečného provedení stavby</t>
  </si>
  <si>
    <t>950 08</t>
  </si>
  <si>
    <t xml:space="preserve">Zakrývání vybavení ZŠ a MŠ – ochrana před prachem a poškozením </t>
  </si>
  <si>
    <t>950 09</t>
  </si>
  <si>
    <t xml:space="preserve">Přesuny vybavení ZŠ a MŠ pro umožnění montáže instalací </t>
  </si>
  <si>
    <t xml:space="preserve">hod   </t>
  </si>
  <si>
    <t>954 00</t>
  </si>
  <si>
    <t>SDK trámeček 250/600 mm</t>
  </si>
  <si>
    <t>m</t>
  </si>
  <si>
    <t>954 01</t>
  </si>
  <si>
    <t>SDK pilířek 100/200 mm</t>
  </si>
  <si>
    <t>8*3,5</t>
  </si>
  <si>
    <t>970 00</t>
  </si>
  <si>
    <t>Vrtání jádrové do ŽB D 30 mm vč.zatěsnění prostupu a odvozu suti</t>
  </si>
  <si>
    <t>970 01</t>
  </si>
  <si>
    <t>Příplatek za jádrové vrtání stropu v ŽB D 30 mm</t>
  </si>
  <si>
    <t>974054711R00</t>
  </si>
  <si>
    <t>Dodatečné vyřezání otvoru v SDK stěně pl.0,25 m2</t>
  </si>
  <si>
    <t>kus</t>
  </si>
  <si>
    <t xml:space="preserve">odkrytí SDK trámečků instalačních předstěn otvor cca 20x20 cm : </t>
  </si>
  <si>
    <t>400</t>
  </si>
  <si>
    <t>762431230RT2</t>
  </si>
  <si>
    <t>Montáž obložení stěn sádrokartonem včetně dodávky, deska tl. 12,5 mm</t>
  </si>
  <si>
    <t xml:space="preserve">zakrytí SDK trámečků instalačních předstěn : </t>
  </si>
  <si>
    <t>400*0,2*0,2</t>
  </si>
  <si>
    <t>998762203R00</t>
  </si>
  <si>
    <t>Přesun hmot pro tesařské konstrukce, výšky do 24 m</t>
  </si>
  <si>
    <t>Přesun hmot</t>
  </si>
  <si>
    <t>POL7_</t>
  </si>
  <si>
    <t>784402801R00</t>
  </si>
  <si>
    <t>Odstranění malby oškrábáním v místnosti H do 3,8 m</t>
  </si>
  <si>
    <t>784403801R00</t>
  </si>
  <si>
    <t>Odstranění maleb omytím v místnosti H do 3,8 m</t>
  </si>
  <si>
    <t>784191101R00</t>
  </si>
  <si>
    <t>Penetrace podkladu univerzální 1x</t>
  </si>
  <si>
    <t xml:space="preserve">oprava maleb : </t>
  </si>
  <si>
    <t>150</t>
  </si>
  <si>
    <t>100</t>
  </si>
  <si>
    <t>60</t>
  </si>
  <si>
    <t>784195422R00</t>
  </si>
  <si>
    <t>Malba, barva, bez penetrace, 2 x</t>
  </si>
  <si>
    <t>784011222RT2</t>
  </si>
  <si>
    <t>Zakrytí podlah, včetně odstranění včetně papírové lepenky</t>
  </si>
  <si>
    <t>786 00</t>
  </si>
  <si>
    <t>Zaměření rolet</t>
  </si>
  <si>
    <t>786 01</t>
  </si>
  <si>
    <t>Doprava rolet</t>
  </si>
  <si>
    <t>786 02</t>
  </si>
  <si>
    <t>Montáž rolet</t>
  </si>
  <si>
    <t>786 03</t>
  </si>
  <si>
    <t>Napojení motorů rolet</t>
  </si>
  <si>
    <t>786 04</t>
  </si>
  <si>
    <t xml:space="preserve">Pětikanálový dálkový rádiový ovladač pro ovládání rolet R1 a RN1 </t>
  </si>
  <si>
    <t>786 05</t>
  </si>
  <si>
    <t xml:space="preserve">Větrné a sluneční čidlo s rádiovým přenosem dat pro ovládání rolet R1 a RN1 </t>
  </si>
  <si>
    <t>R 1</t>
  </si>
  <si>
    <t xml:space="preserve">Venkovní předokenní roleta se zipovým vedením - motor.ovládaná s vodícími lištami a boxem 2400x2290  Dle tabulky stínících prvků </t>
  </si>
  <si>
    <t>RN 1</t>
  </si>
  <si>
    <t xml:space="preserve">Vnitřní roleta - motor.ovládaná s elektronickým motorem a rádivým ovládáním 2000x2940 mm Dle tabulky stínících prvků </t>
  </si>
  <si>
    <t>Z 1</t>
  </si>
  <si>
    <t xml:space="preserve">Venkovní předokenní roleta se zipovým vedením - motor.ovládaná s vodícími lištami a boxem 2400x2290 Dle tabulky stínících prvků </t>
  </si>
  <si>
    <t>Z 2</t>
  </si>
  <si>
    <t xml:space="preserve">Venkovní předokenní roleta se zipovým vedením - motor.ovládaná s vodícími lištami a boxem 2440x2400 Dle tabulky stínících prvků </t>
  </si>
  <si>
    <t>Z 3</t>
  </si>
  <si>
    <t xml:space="preserve">Venkovní předokenní roleta se zipovým vedením - motor.ovládaná s vodícími lištami a boxem 2290x1110 Dle tabulky stínících prvků </t>
  </si>
  <si>
    <t>210 00T00</t>
  </si>
  <si>
    <t>Provedení silnoproudé elektroinstalace viz samostatná část PD</t>
  </si>
  <si>
    <t>P 210T00</t>
  </si>
  <si>
    <t>Stavební přípomoci</t>
  </si>
  <si>
    <t>979990105T02</t>
  </si>
  <si>
    <t>Poplatek za skládku suti - skupina odpadu 170102</t>
  </si>
  <si>
    <t>t</t>
  </si>
  <si>
    <t>RTS 24/ I</t>
  </si>
  <si>
    <t>Odkaz na dem. hmot. položky pořadí 25 : 0,36900</t>
  </si>
  <si>
    <t>979990110R00</t>
  </si>
  <si>
    <t>Poplatek za uložení suti - sádrokartonové desky, skupina odpadu 170802</t>
  </si>
  <si>
    <t>Odkaz na dem. hmot. položky pořadí 22 : 0,88800</t>
  </si>
  <si>
    <t>979086112R00</t>
  </si>
  <si>
    <t>Nakládání nebo překládání suti a vybouraných hmot</t>
  </si>
  <si>
    <t>Přesun suti</t>
  </si>
  <si>
    <t>POL8_</t>
  </si>
  <si>
    <t>979011111R00</t>
  </si>
  <si>
    <t xml:space="preserve">Svislá doprava suti a vybour. hmot za 2.NP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</si>
  <si>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</si>
  <si>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</si>
  <si>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</si>
  <si>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</si>
  <si>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</si>
  <si>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</si>
  <si>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</si>
  <si>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</si>
  <si>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</si>
  <si>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</si>
  <si>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</si>
  <si>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</si>
  <si>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</si>
  <si>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</si>
  <si>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</si>
  <si>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</si>
  <si>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</si>
  <si>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</si>
  <si>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</si>
  <si>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</si>
  <si>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</si>
  <si>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KRYCÍ LIST SOUPISU</t>
  </si>
  <si>
    <t>v ---  níže se nacházejí doplnkové a pomocné údaje k sestavám  --- v</t>
  </si>
  <si>
    <t>Opatření proti přehřívání učeben, ZŠ Plamínkové 1593/2, Praha 4</t>
  </si>
  <si>
    <t>Praha 4</t>
  </si>
  <si>
    <t>Profese:</t>
  </si>
  <si>
    <t>Elektroinstalace – silnoproud</t>
  </si>
  <si>
    <t>Místo:</t>
  </si>
  <si>
    <t>Plaminkové 1593/2</t>
  </si>
  <si>
    <t>Zodpovědný projektant:</t>
  </si>
  <si>
    <t>Flosman Jiří</t>
  </si>
  <si>
    <t>Rozpočet zpracoval:</t>
  </si>
  <si>
    <t>Poznámka:</t>
  </si>
  <si>
    <t xml:space="preserve">Při zpracování nabídky je nutné vycházet ze všech částí dokumentace (technické zprávy, výkresové dokumentace). </t>
  </si>
  <si>
    <t xml:space="preserve">Povinností dodavatele je překontrolovat specifikaci materiálu a případný chybějící materiál nebo výkony doplnit a ocenit. </t>
  </si>
  <si>
    <t xml:space="preserve">Součástí ceny musí být veškeré náklady, aby cena byla konečná a zahrnovala celou dodávku a montáž akce. </t>
  </si>
  <si>
    <t xml:space="preserve">Dodávka akce se předpokládá včetně kompletní montáže, veškerého souvisejícího doplňkového, podružného a montážního </t>
  </si>
  <si>
    <t>materiálu tak, aby celé zařízení bylo funkční</t>
  </si>
  <si>
    <t>Cena bez DPH</t>
  </si>
  <si>
    <t>REKAPITULACE ČLENĚNÍ SOUPISU PRACÍ A MATERIÁLU</t>
  </si>
  <si>
    <t>Zoodpovědný projektant:</t>
  </si>
  <si>
    <t>Náklady soupisu celkem</t>
  </si>
  <si>
    <t>-1</t>
  </si>
  <si>
    <t>SOUPIS PRACÍ  A MATERIÁLU</t>
  </si>
  <si>
    <t>Poznámky:</t>
  </si>
  <si>
    <t>D</t>
  </si>
  <si>
    <t>pč</t>
  </si>
  <si>
    <t>typ</t>
  </si>
  <si>
    <t>popis</t>
  </si>
  <si>
    <t>poznámka</t>
  </si>
  <si>
    <t>mj</t>
  </si>
  <si>
    <t>ks</t>
  </si>
  <si>
    <t>cena/mat.</t>
  </si>
  <si>
    <t>cena/montáž</t>
  </si>
  <si>
    <t>cena celkem
[CZK]</t>
  </si>
  <si>
    <t>Poznámka</t>
  </si>
  <si>
    <t>J. Nh [h]</t>
  </si>
  <si>
    <t>Nh celkem [h]</t>
  </si>
  <si>
    <t>J. hmotnost
[t]</t>
  </si>
  <si>
    <t>Kabely</t>
  </si>
  <si>
    <t>1</t>
  </si>
  <si>
    <t>ROZPOCET</t>
  </si>
  <si>
    <t>M+P</t>
  </si>
  <si>
    <t>CYKY-J 3x2,5</t>
  </si>
  <si>
    <t>napájení MC – 4 kan.</t>
  </si>
  <si>
    <t>CYKY-J 5x1,5</t>
  </si>
  <si>
    <t>připojení pohonů v bytě</t>
  </si>
  <si>
    <t>CYKY-J 3x1,5</t>
  </si>
  <si>
    <t>napájení MC – 2 kan.</t>
  </si>
  <si>
    <t>H05VV-F4G0,75</t>
  </si>
  <si>
    <t>vývody k pohonům</t>
  </si>
  <si>
    <t>JY(St)Y 2x2x0,8mm²</t>
  </si>
  <si>
    <t>sběrnice a tlačítka</t>
  </si>
  <si>
    <t>UTP cat.6</t>
  </si>
  <si>
    <t>Kabelové trasy – 1.NP – objekt „A“</t>
  </si>
  <si>
    <t>Dodávka žlabů bude včetně příslušenství (rohy, koncové kryty, spojovací kryty apod.)</t>
  </si>
  <si>
    <t>Parapetní žlab se stínící přepážkou</t>
  </si>
  <si>
    <t>specifikace viz  Souhrnná zpráva</t>
  </si>
  <si>
    <t>Elektroinstalační lišta HD 40x20</t>
  </si>
  <si>
    <t>Elektroinstalační lišta HD 20x20</t>
  </si>
  <si>
    <t>Elektroinstalační krabice pro napojení pohonů na kabeláž z MC</t>
  </si>
  <si>
    <t xml:space="preserve"> rozměry 75x37x40mm, krytí IP54</t>
  </si>
  <si>
    <t>Kabelové trasy – 2.NP – objekt „A“</t>
  </si>
  <si>
    <t>Kabelové trasy – 3.NP a střecha – objekt „A“</t>
  </si>
  <si>
    <t xml:space="preserve">Plastová trubka pevná  20mm černá 3m včetně spojovacího a kotvícího materiálu, vedení po fasádě a na střeše k meteostanici
</t>
  </si>
  <si>
    <t>Kabelové trasy – 1.NP – objekt „B“</t>
  </si>
  <si>
    <t>Kabelové trasy – 2.NP – objekt „B“</t>
  </si>
  <si>
    <t>Kabelové trasy – 3.NP – objekt „B“</t>
  </si>
  <si>
    <t>Kabelové trasy – 4.NP – objekt „B“</t>
  </si>
  <si>
    <t>Kabelové trasy – 2.NP – objekt „C“</t>
  </si>
  <si>
    <t>Elektroinstalační lišta HD 40x40</t>
  </si>
  <si>
    <t>Rozvaděč RB (stávající rozvaděč NN)</t>
  </si>
  <si>
    <t>objekt A-1.NP</t>
  </si>
  <si>
    <t>1f jistič 10A/C</t>
  </si>
  <si>
    <t>jištění žaluziových okruhů, doplněno do rozvaděče</t>
  </si>
  <si>
    <t>Rozvaděč RA-1 (stávající rozvaděč NN)</t>
  </si>
  <si>
    <t>1f jistič 16A/C</t>
  </si>
  <si>
    <t>jištění motor kontrolérů (4kan.), doplněno do stávajícího rozvaděče</t>
  </si>
  <si>
    <t>jištění motor kontrolérů (2kan.), doplněno do stávajícího rozvaděče</t>
  </si>
  <si>
    <t>1f jistič 6A/B</t>
  </si>
  <si>
    <t>jištění centrální jednotky</t>
  </si>
  <si>
    <t>jištění zdroje 24VDC – meteostanice</t>
  </si>
  <si>
    <t xml:space="preserve">zdroj 24VDC na DIN do RS-B4 pro napájení meteostanice </t>
  </si>
  <si>
    <t>Zdroj DRM 24V DC 1,5A</t>
  </si>
  <si>
    <t>Rozvaděč RA-2 (stávající rozvaděč NN)</t>
  </si>
  <si>
    <t>objekt A-2.NP</t>
  </si>
  <si>
    <t>Rozvaděč RA-3 (stávající rozvaděč NN)</t>
  </si>
  <si>
    <t>objekt A-3.NP</t>
  </si>
  <si>
    <t>Rozvaděč RM1 (stávající rozvaděč NN)</t>
  </si>
  <si>
    <t>objekt B-1.NP</t>
  </si>
  <si>
    <t>Rozvaděč RM2 (stávající rozvaděč NN)</t>
  </si>
  <si>
    <t>objekt B-2.NP</t>
  </si>
  <si>
    <t>jištění REPEATER</t>
  </si>
  <si>
    <t>Rozvaděč RM3 (stávající rozvaděč NN)</t>
  </si>
  <si>
    <t>objekt B-3.NP</t>
  </si>
  <si>
    <t>Rozvaděč RM4 (stávající rozvaděč NN)</t>
  </si>
  <si>
    <t>objekt B-4.NP</t>
  </si>
  <si>
    <t>Rozvaděč D-R7 (stávající rozvaděč NN)</t>
  </si>
  <si>
    <t>objekt C-2.NP</t>
  </si>
  <si>
    <t>Centrální jednotka</t>
  </si>
  <si>
    <t>Centrální ovládací programovatelná jednotka systému pro ovládání rolet se 7" dotykovým displejem pro řízení 1 až 8 zón. Řešení pro motor controllery, které je možné volně přiřazovat k zónám. Automatické řízení pomocí kompaktních čidel (meteo stanice) zapojených do systému.</t>
  </si>
  <si>
    <t>Specifikace viz technická zpráva a projektová dokumentace</t>
  </si>
  <si>
    <t>montážní krabice pro centrální ovládací jednotku v provedení na povrch</t>
  </si>
  <si>
    <t>Meteostanice</t>
  </si>
  <si>
    <t>Meteostanice pro centrální systém řízení rolet s 10 čidly. Obsahuje 5 slunečních čidel, GPS přijímač data a času, směrovka větru, čidlo větru, deště a vnější teploty. Napájení 24V. Výška 105 mm, průměr 103 mm. Stupeň ochrany IP44.</t>
  </si>
  <si>
    <t>Trojnožka 2m stožár (viz. Detail v PD). Povrchově upraveno žárovým zinkováním.</t>
  </si>
  <si>
    <t>Stožár pro uchycení meteostanice s čidly na rovné střeše + 3 dlaždice</t>
  </si>
  <si>
    <t>kpl</t>
  </si>
  <si>
    <t>Výložník s třmenem pr.42mm, výška 160mm</t>
  </si>
  <si>
    <t>Drobný montážní a spojovací materiál</t>
  </si>
  <si>
    <t>Objekt „A“ - 1.NP</t>
  </si>
  <si>
    <t>Motor controller pro 4 motory, montáž na stěnu</t>
  </si>
  <si>
    <t>Motor controller pro 2 motory, montáž na stěnu</t>
  </si>
  <si>
    <t>Ovladač ROLET na stěnu</t>
  </si>
  <si>
    <t>Krabice pro ovladače</t>
  </si>
  <si>
    <t xml:space="preserve">Krabice na omítku šedá pro všechny ovladače </t>
  </si>
  <si>
    <t>Roletový ovladač (klasický)</t>
  </si>
  <si>
    <t>kompletní (strojek + rámeček + hmatník), barva bílá, montáž pod omítku</t>
  </si>
  <si>
    <t>Roletové relé pod ovladač</t>
  </si>
  <si>
    <t>Elektroinstalační krabice pro relé</t>
  </si>
  <si>
    <t>Objekt „A“ - 2.NP</t>
  </si>
  <si>
    <t>Objekt „A“ - 3.NP</t>
  </si>
  <si>
    <t>Objekt „B“ – 1.NP</t>
  </si>
  <si>
    <t>Sluneční a větrné čidlo (radiové)</t>
  </si>
  <si>
    <t xml:space="preserve">montáž na fasádu, na pilíř
barva šedá
rozměry 236 x 160 mm
napájení 230V, dvoužilový přívod (L, N)
provozní teplota -20°c až po +50°C venkovní prostředí
rozsah nastavení 0 - 50 kLux
stupeň krytí IP 34
radiová frekvence 433,42 MHz
</t>
  </si>
  <si>
    <t>Objekt „B“ - 2.NP</t>
  </si>
  <si>
    <t xml:space="preserve">Krabice na omítku inteo šedá pro všechny ovladače </t>
  </si>
  <si>
    <t>Objekt „B“ - 3.NP</t>
  </si>
  <si>
    <t>Objekt „B“ - 4.NP</t>
  </si>
  <si>
    <t>Objekt „C“ - 2.NP</t>
  </si>
  <si>
    <t>Ovladač ROLET/ ŽALUZIÍ na stěnu</t>
  </si>
  <si>
    <t>Ostatní</t>
  </si>
  <si>
    <t xml:space="preserve">Elektronická ochrana proti blesku pro zdroj </t>
  </si>
  <si>
    <t>Elektronická ochrana proti blesku pro RS485</t>
  </si>
  <si>
    <t>Patrová krabice pro spojení sběrnic</t>
  </si>
  <si>
    <t>IB/IB+ Repeater,</t>
  </si>
  <si>
    <t>Obvod pro zesílení signálu sběrnice IB/IB+ s délkou kabelu větší než 1000m. Rozměry: 165×160×60 mm, krytí IP54, napájení 230V.</t>
  </si>
  <si>
    <t>M</t>
  </si>
  <si>
    <t>Operační SW + USB interface</t>
  </si>
  <si>
    <t>Jímací tyč volně stojící, délka 2,5m</t>
  </si>
  <si>
    <t xml:space="preserve">dodávka jímací tyče včetně 3 betonových podstavců </t>
  </si>
  <si>
    <t>Svorka spojovací SS (FeZn)</t>
  </si>
  <si>
    <t>Jímací drát AlMgSi pr.8mm</t>
  </si>
  <si>
    <t>kg</t>
  </si>
  <si>
    <t>Montážní a inženýrská činnost</t>
  </si>
  <si>
    <t>P</t>
  </si>
  <si>
    <t>Provedení kabelových tras</t>
  </si>
  <si>
    <t>Koordinační práce</t>
  </si>
  <si>
    <t>Připojení a oživení systému ovládání zastíňovacích prvků</t>
  </si>
  <si>
    <t>Provedení ochrany před bleskem</t>
  </si>
  <si>
    <t>Úpravy v jednotlivých rozvaděčích</t>
  </si>
  <si>
    <t>provedení prořezů v rozvaděčích za účelem instalace dodatečných jističů, součástí dodávky je i dodatečný materiál (DIN lišty, štítky, svorky)</t>
  </si>
  <si>
    <t>Úprava stávající dokumentace ve stávajících rozvaděčích</t>
  </si>
  <si>
    <t>Koordinace s ostatními profesemi</t>
  </si>
  <si>
    <t>Provedení elektrické revize</t>
  </si>
  <si>
    <t>Komplexní provozní zkoušky</t>
  </si>
  <si>
    <t>Dodávkou profese elektro - silnoproud není:</t>
  </si>
  <si>
    <t>Pohony rolet a žaluzií, dálkové ovladače</t>
  </si>
  <si>
    <t>Dodávku systému a komponentů nutno konzultovat s dodavatelem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</si>
</sst>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.00\ _K_č"/>
    <numFmt numFmtId="167" formatCode="#,##0.00000;\-#,##0.00000"/>
    <numFmt numFmtId="168" formatCode="#,##0.000;\-#,##0.000"/>
    <numFmt numFmtId="169" formatCode="#,##0.00_ ;\-#,##0.00\ "/>
    <numFmt numFmtId="170" formatCode="#,##0.00&quot; Kč&quot;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Trebuchet MS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Verdana"/>
      <family val="2"/>
      <charset val="238"/>
    </font>
    <font>
      <i/>
      <sz val="9"/>
      <name val="Arial"/>
      <family val="2"/>
      <charset val="238"/>
    </font>
    <font>
      <b/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8" fillId="0" borderId="0">
      <alignment vertical="top" wrapText="1"/>
      <protection locked="0"/>
    </xf>
  </cellStyleXfs>
  <cellXfs count="3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5" fontId="16" fillId="3" borderId="0" xfId="0" applyNumberFormat="1" applyFont="1" applyFill="1" applyAlignment="1" applyProtection="1">
      <alignment vertical="top" shrinkToFit="1"/>
      <protection locked="0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20" fillId="0" borderId="0" xfId="2" applyFont="1" applyAlignment="1" applyProtection="1">
      <alignment horizontal="left" vertical="top"/>
    </xf>
    <xf numFmtId="0" fontId="19" fillId="0" borderId="47" xfId="2" applyFont="1" applyBorder="1" applyAlignment="1" applyProtection="1">
      <alignment horizontal="center" vertical="center"/>
    </xf>
    <xf numFmtId="0" fontId="20" fillId="0" borderId="0" xfId="2" applyFont="1" applyAlignment="1" applyProtection="1">
      <alignment horizontal="left" vertical="center"/>
    </xf>
    <xf numFmtId="0" fontId="19" fillId="0" borderId="0" xfId="2" applyFont="1" applyAlignment="1" applyProtection="1">
      <alignment horizontal="center" vertical="center"/>
    </xf>
    <xf numFmtId="166" fontId="20" fillId="0" borderId="0" xfId="2" applyNumberFormat="1" applyFont="1" applyAlignment="1" applyProtection="1">
      <alignment horizontal="right" vertical="top"/>
    </xf>
    <xf numFmtId="0" fontId="20" fillId="0" borderId="0" xfId="2" applyFont="1" applyAlignment="1" applyProtection="1">
      <alignment horizontal="right" vertical="top"/>
    </xf>
    <xf numFmtId="0" fontId="20" fillId="0" borderId="48" xfId="2" applyFont="1" applyBorder="1" applyAlignment="1" applyProtection="1">
      <alignment horizontal="left" vertical="top"/>
    </xf>
    <xf numFmtId="0" fontId="19" fillId="0" borderId="47" xfId="2" applyFont="1" applyBorder="1" applyAlignment="1" applyProtection="1">
      <alignment horizontal="left" vertical="center"/>
    </xf>
    <xf numFmtId="0" fontId="20" fillId="0" borderId="47" xfId="2" applyFont="1" applyBorder="1" applyAlignment="1" applyProtection="1">
      <alignment horizontal="left" vertical="top"/>
    </xf>
    <xf numFmtId="0" fontId="20" fillId="0" borderId="47" xfId="2" applyFont="1" applyBorder="1" applyAlignment="1" applyProtection="1">
      <alignment horizontal="left" vertical="center"/>
    </xf>
    <xf numFmtId="166" fontId="20" fillId="0" borderId="47" xfId="2" applyNumberFormat="1" applyFont="1" applyBorder="1" applyAlignment="1" applyProtection="1">
      <alignment horizontal="right" vertical="center"/>
    </xf>
    <xf numFmtId="0" fontId="20" fillId="0" borderId="49" xfId="2" applyFont="1" applyBorder="1" applyAlignment="1" applyProtection="1">
      <alignment horizontal="right" vertical="center"/>
    </xf>
    <xf numFmtId="0" fontId="20" fillId="0" borderId="50" xfId="2" applyFont="1" applyBorder="1" applyAlignment="1" applyProtection="1">
      <alignment horizontal="left" vertical="center"/>
    </xf>
    <xf numFmtId="0" fontId="19" fillId="0" borderId="0" xfId="2" applyFont="1" applyAlignment="1" applyProtection="1">
      <alignment horizontal="left" vertical="center"/>
    </xf>
    <xf numFmtId="166" fontId="20" fillId="0" borderId="0" xfId="2" applyNumberFormat="1" applyFont="1" applyAlignment="1" applyProtection="1">
      <alignment horizontal="right" vertical="center"/>
    </xf>
    <xf numFmtId="0" fontId="20" fillId="0" borderId="51" xfId="2" applyFont="1" applyBorder="1" applyAlignment="1" applyProtection="1">
      <alignment horizontal="right" vertical="center"/>
    </xf>
    <xf numFmtId="0" fontId="19" fillId="0" borderId="50" xfId="2" applyFont="1" applyBorder="1" applyAlignment="1" applyProtection="1">
      <alignment horizontal="left" vertical="center"/>
    </xf>
    <xf numFmtId="0" fontId="21" fillId="0" borderId="0" xfId="2" applyFont="1" applyAlignment="1" applyProtection="1">
      <alignment horizontal="left" vertical="center"/>
    </xf>
    <xf numFmtId="39" fontId="19" fillId="0" borderId="0" xfId="2" applyNumberFormat="1" applyFont="1" applyAlignment="1" applyProtection="1">
      <alignment horizontal="left" vertical="center"/>
    </xf>
    <xf numFmtId="166" fontId="19" fillId="0" borderId="0" xfId="2" applyNumberFormat="1" applyFont="1" applyAlignment="1" applyProtection="1">
      <alignment horizontal="right" vertical="center"/>
    </xf>
    <xf numFmtId="39" fontId="19" fillId="0" borderId="51" xfId="2" applyNumberFormat="1" applyFont="1" applyBorder="1" applyAlignment="1" applyProtection="1">
      <alignment horizontal="right" vertical="center"/>
    </xf>
    <xf numFmtId="0" fontId="20" fillId="0" borderId="52" xfId="2" applyFont="1" applyBorder="1" applyAlignment="1" applyProtection="1">
      <alignment horizontal="left" vertical="top"/>
    </xf>
    <xf numFmtId="0" fontId="20" fillId="0" borderId="53" xfId="2" applyFont="1" applyBorder="1" applyAlignment="1" applyProtection="1">
      <alignment horizontal="left" vertical="top"/>
    </xf>
    <xf numFmtId="166" fontId="20" fillId="0" borderId="53" xfId="2" applyNumberFormat="1" applyFont="1" applyBorder="1" applyAlignment="1" applyProtection="1">
      <alignment horizontal="right" vertical="top"/>
    </xf>
    <xf numFmtId="0" fontId="20" fillId="0" borderId="54" xfId="2" applyFont="1" applyBorder="1" applyAlignment="1" applyProtection="1">
      <alignment horizontal="right" vertical="top"/>
    </xf>
    <xf numFmtId="166" fontId="20" fillId="0" borderId="47" xfId="2" applyNumberFormat="1" applyFont="1" applyBorder="1" applyAlignment="1" applyProtection="1">
      <alignment horizontal="right" vertical="top"/>
    </xf>
    <xf numFmtId="0" fontId="20" fillId="0" borderId="49" xfId="2" applyFont="1" applyBorder="1" applyAlignment="1" applyProtection="1">
      <alignment horizontal="right" vertical="top"/>
    </xf>
    <xf numFmtId="0" fontId="20" fillId="0" borderId="50" xfId="2" applyFont="1" applyBorder="1" applyAlignment="1" applyProtection="1">
      <alignment horizontal="left" vertical="top"/>
    </xf>
    <xf numFmtId="0" fontId="20" fillId="0" borderId="51" xfId="2" applyFont="1" applyBorder="1" applyAlignment="1" applyProtection="1">
      <alignment horizontal="right" vertical="top"/>
    </xf>
    <xf numFmtId="0" fontId="19" fillId="0" borderId="55" xfId="2" applyFont="1" applyBorder="1" applyAlignment="1" applyProtection="1">
      <alignment horizontal="center" vertical="center"/>
    </xf>
    <xf numFmtId="0" fontId="19" fillId="0" borderId="50" xfId="2" applyFont="1" applyBorder="1" applyAlignment="1" applyProtection="1">
      <alignment horizontal="center" vertical="center"/>
    </xf>
    <xf numFmtId="0" fontId="19" fillId="0" borderId="51" xfId="2" applyFont="1" applyBorder="1" applyAlignment="1" applyProtection="1">
      <alignment horizontal="right" vertical="center"/>
    </xf>
    <xf numFmtId="39" fontId="21" fillId="0" borderId="51" xfId="2" applyNumberFormat="1" applyFont="1" applyBorder="1" applyAlignment="1" applyProtection="1">
      <alignment horizontal="right" vertical="center"/>
    </xf>
    <xf numFmtId="39" fontId="19" fillId="0" borderId="51" xfId="2" applyNumberFormat="1" applyFont="1" applyBorder="1" applyAlignment="1" applyProtection="1">
      <alignment horizontal="right" vertical="center"/>
    </xf>
    <xf numFmtId="0" fontId="20" fillId="0" borderId="48" xfId="2" applyFont="1" applyBorder="1" applyAlignment="1" applyProtection="1">
      <alignment horizontal="left" vertical="center"/>
    </xf>
    <xf numFmtId="0" fontId="19" fillId="0" borderId="51" xfId="2" applyFont="1" applyBorder="1" applyAlignment="1" applyProtection="1">
      <alignment horizontal="left" vertical="center"/>
    </xf>
    <xf numFmtId="39" fontId="19" fillId="0" borderId="51" xfId="2" applyNumberFormat="1" applyFont="1" applyBorder="1" applyAlignment="1" applyProtection="1">
      <alignment horizontal="right"/>
    </xf>
    <xf numFmtId="0" fontId="20" fillId="0" borderId="56" xfId="2" applyFont="1" applyBorder="1" applyAlignment="1" applyProtection="1">
      <alignment horizontal="left" vertical="center"/>
    </xf>
    <xf numFmtId="167" fontId="20" fillId="0" borderId="56" xfId="2" applyNumberFormat="1" applyFont="1" applyBorder="1" applyAlignment="1" applyProtection="1">
      <alignment horizontal="right"/>
    </xf>
    <xf numFmtId="39" fontId="19" fillId="0" borderId="0" xfId="2" applyNumberFormat="1" applyFont="1" applyAlignment="1" applyProtection="1">
      <alignment horizontal="right" vertical="center"/>
    </xf>
    <xf numFmtId="0" fontId="20" fillId="0" borderId="53" xfId="2" applyFont="1" applyBorder="1" applyAlignment="1" applyProtection="1">
      <alignment horizontal="left" vertical="center"/>
    </xf>
    <xf numFmtId="166" fontId="20" fillId="0" borderId="53" xfId="2" applyNumberFormat="1" applyFont="1" applyBorder="1" applyAlignment="1" applyProtection="1">
      <alignment horizontal="right" vertical="center"/>
    </xf>
    <xf numFmtId="0" fontId="19" fillId="0" borderId="57" xfId="2" applyFont="1" applyBorder="1" applyAlignment="1" applyProtection="1">
      <alignment horizontal="left" vertical="center"/>
    </xf>
    <xf numFmtId="49" fontId="19" fillId="0" borderId="57" xfId="2" applyNumberFormat="1" applyFont="1" applyBorder="1" applyAlignment="1" applyProtection="1">
      <alignment horizontal="left" vertical="center" wrapText="1"/>
    </xf>
    <xf numFmtId="0" fontId="19" fillId="0" borderId="58" xfId="2" applyFont="1" applyBorder="1" applyAlignment="1" applyProtection="1">
      <alignment horizontal="left" vertical="center" wrapText="1"/>
    </xf>
    <xf numFmtId="0" fontId="19" fillId="0" borderId="57" xfId="2" applyFont="1" applyBorder="1" applyAlignment="1" applyProtection="1">
      <alignment horizontal="left" vertical="center" wrapText="1"/>
    </xf>
    <xf numFmtId="168" fontId="19" fillId="0" borderId="57" xfId="2" applyNumberFormat="1" applyFont="1" applyBorder="1" applyAlignment="1" applyProtection="1">
      <alignment horizontal="left" vertical="center"/>
    </xf>
    <xf numFmtId="39" fontId="19" fillId="0" borderId="57" xfId="2" applyNumberFormat="1" applyFont="1" applyBorder="1" applyAlignment="1" applyProtection="1">
      <alignment horizontal="left" vertical="center"/>
    </xf>
    <xf numFmtId="0" fontId="19" fillId="0" borderId="57" xfId="2" applyFont="1" applyBorder="1" applyAlignment="1" applyProtection="1">
      <alignment horizontal="right" vertical="center" wrapText="1"/>
    </xf>
    <xf numFmtId="0" fontId="19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horizontal="center" vertical="center" wrapText="1"/>
    </xf>
    <xf numFmtId="167" fontId="19" fillId="0" borderId="0" xfId="2" applyNumberFormat="1" applyFont="1" applyAlignment="1" applyProtection="1">
      <alignment horizontal="right" vertical="center" wrapText="1"/>
    </xf>
    <xf numFmtId="0" fontId="19" fillId="5" borderId="48" xfId="2" applyFont="1" applyFill="1" applyBorder="1" applyAlignment="1" applyProtection="1">
      <alignment horizontal="left"/>
    </xf>
    <xf numFmtId="0" fontId="19" fillId="5" borderId="47" xfId="2" applyFont="1" applyFill="1" applyBorder="1" applyAlignment="1" applyProtection="1">
      <alignment horizontal="left"/>
    </xf>
    <xf numFmtId="0" fontId="20" fillId="5" borderId="47" xfId="2" applyFont="1" applyFill="1" applyBorder="1" applyAlignment="1" applyProtection="1">
      <alignment horizontal="left"/>
    </xf>
    <xf numFmtId="166" fontId="20" fillId="5" borderId="47" xfId="2" applyNumberFormat="1" applyFont="1" applyFill="1" applyBorder="1" applyAlignment="1" applyProtection="1">
      <alignment horizontal="right"/>
    </xf>
    <xf numFmtId="169" fontId="19" fillId="5" borderId="59" xfId="2" applyNumberFormat="1" applyFont="1" applyFill="1" applyBorder="1" applyAlignment="1" applyProtection="1">
      <alignment horizontal="right"/>
    </xf>
    <xf numFmtId="0" fontId="20" fillId="0" borderId="0" xfId="2" applyFont="1" applyAlignment="1" applyProtection="1">
      <alignment horizontal="left"/>
    </xf>
    <xf numFmtId="167" fontId="20" fillId="0" borderId="0" xfId="2" applyNumberFormat="1" applyFont="1" applyAlignment="1" applyProtection="1">
      <alignment horizontal="right"/>
    </xf>
    <xf numFmtId="39" fontId="20" fillId="0" borderId="0" xfId="2" applyNumberFormat="1" applyFont="1" applyAlignment="1" applyProtection="1">
      <alignment horizontal="right" vertical="center"/>
    </xf>
    <xf numFmtId="0" fontId="22" fillId="0" borderId="57" xfId="2" applyFont="1" applyBorder="1" applyAlignment="1" applyProtection="1">
      <alignment horizontal="left" vertical="center"/>
    </xf>
    <xf numFmtId="49" fontId="22" fillId="0" borderId="57" xfId="2" applyNumberFormat="1" applyFont="1" applyBorder="1" applyAlignment="1" applyProtection="1">
      <alignment horizontal="left" vertical="center" wrapText="1"/>
    </xf>
    <xf numFmtId="0" fontId="22" fillId="0" borderId="57" xfId="2" applyFont="1" applyBorder="1" applyAlignment="1" applyProtection="1">
      <alignment horizontal="left" vertical="center" wrapText="1"/>
    </xf>
    <xf numFmtId="168" fontId="22" fillId="0" borderId="57" xfId="2" applyNumberFormat="1" applyFont="1" applyBorder="1" applyAlignment="1" applyProtection="1">
      <alignment horizontal="left" vertical="center"/>
    </xf>
    <xf numFmtId="39" fontId="22" fillId="0" borderId="57" xfId="2" applyNumberFormat="1" applyFont="1" applyBorder="1" applyAlignment="1" applyProtection="1">
      <alignment horizontal="right" vertical="center"/>
    </xf>
    <xf numFmtId="0" fontId="22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center" vertical="center" wrapText="1"/>
    </xf>
    <xf numFmtId="0" fontId="22" fillId="0" borderId="0" xfId="2" applyFont="1" applyAlignment="1" applyProtection="1">
      <alignment horizontal="left" vertical="center"/>
    </xf>
    <xf numFmtId="167" fontId="22" fillId="0" borderId="0" xfId="2" applyNumberFormat="1" applyFont="1" applyAlignment="1" applyProtection="1">
      <alignment horizontal="right" vertical="center"/>
    </xf>
    <xf numFmtId="39" fontId="22" fillId="0" borderId="0" xfId="2" applyNumberFormat="1" applyFont="1" applyAlignment="1" applyProtection="1">
      <alignment horizontal="right" vertical="center"/>
    </xf>
    <xf numFmtId="0" fontId="23" fillId="0" borderId="59" xfId="2" applyFont="1" applyBorder="1" applyAlignment="1" applyProtection="1">
      <alignment horizontal="left" vertical="center"/>
    </xf>
    <xf numFmtId="0" fontId="24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center" vertical="center" wrapText="1"/>
    </xf>
    <xf numFmtId="0" fontId="24" fillId="0" borderId="0" xfId="2" applyFont="1" applyAlignment="1" applyProtection="1">
      <alignment horizontal="left" vertical="center"/>
    </xf>
    <xf numFmtId="167" fontId="24" fillId="0" borderId="0" xfId="2" applyNumberFormat="1" applyFont="1" applyAlignment="1" applyProtection="1">
      <alignment horizontal="right" vertical="center"/>
    </xf>
    <xf numFmtId="39" fontId="24" fillId="0" borderId="0" xfId="2" applyNumberFormat="1" applyFont="1" applyAlignment="1" applyProtection="1">
      <alignment horizontal="right" vertical="center"/>
    </xf>
    <xf numFmtId="0" fontId="22" fillId="0" borderId="59" xfId="2" applyFont="1" applyBorder="1" applyAlignment="1" applyProtection="1">
      <alignment horizontal="left" vertical="center"/>
    </xf>
    <xf numFmtId="49" fontId="22" fillId="0" borderId="59" xfId="2" applyNumberFormat="1" applyFont="1" applyBorder="1" applyAlignment="1" applyProtection="1">
      <alignment horizontal="left" vertical="center" wrapText="1"/>
    </xf>
    <xf numFmtId="0" fontId="22" fillId="0" borderId="59" xfId="2" applyFont="1" applyBorder="1" applyAlignment="1" applyProtection="1">
      <alignment horizontal="left" vertical="center" wrapText="1"/>
    </xf>
    <xf numFmtId="168" fontId="22" fillId="0" borderId="59" xfId="2" applyNumberFormat="1" applyFont="1" applyBorder="1" applyAlignment="1" applyProtection="1">
      <alignment horizontal="left" vertical="center"/>
    </xf>
    <xf numFmtId="39" fontId="22" fillId="0" borderId="59" xfId="2" applyNumberFormat="1" applyFont="1" applyBorder="1" applyAlignment="1" applyProtection="1">
      <alignment horizontal="right" vertical="center"/>
    </xf>
    <xf numFmtId="0" fontId="23" fillId="0" borderId="57" xfId="2" applyFont="1" applyBorder="1" applyAlignment="1" applyProtection="1">
      <alignment horizontal="left" vertical="center"/>
    </xf>
    <xf numFmtId="49" fontId="22" fillId="0" borderId="57" xfId="2" applyNumberFormat="1" applyFont="1" applyBorder="1" applyAlignment="1" applyProtection="1">
      <alignment horizontal="left" vertical="center" wrapText="1"/>
    </xf>
    <xf numFmtId="0" fontId="22" fillId="0" borderId="58" xfId="2" applyFont="1" applyBorder="1" applyAlignment="1" applyProtection="1">
      <alignment horizontal="left" vertical="center" wrapText="1"/>
    </xf>
    <xf numFmtId="170" fontId="22" fillId="0" borderId="57" xfId="2" applyNumberFormat="1" applyFont="1" applyBorder="1" applyAlignment="1" applyProtection="1">
      <alignment horizontal="right" vertical="center"/>
    </xf>
    <xf numFmtId="0" fontId="25" fillId="0" borderId="58" xfId="2" applyFont="1" applyBorder="1" applyAlignment="1" applyProtection="1">
      <alignment horizontal="left" vertical="center" wrapText="1"/>
    </xf>
    <xf numFmtId="49" fontId="26" fillId="0" borderId="0" xfId="2" applyNumberFormat="1" applyFont="1" applyAlignment="1" applyProtection="1">
      <alignment horizontal="left" vertical="center" wrapText="1"/>
    </xf>
    <xf numFmtId="0" fontId="18" fillId="0" borderId="0" xfId="2" applyProtection="1">
      <alignment vertical="top" wrapText="1"/>
    </xf>
    <xf numFmtId="0" fontId="22" fillId="0" borderId="0" xfId="2" applyFont="1" applyAlignment="1" applyProtection="1">
      <alignment horizontal="left" vertical="top"/>
    </xf>
    <xf numFmtId="0" fontId="27" fillId="0" borderId="0" xfId="2" applyFont="1" applyAlignment="1" applyProtection="1">
      <alignment horizontal="left" vertical="top"/>
    </xf>
    <xf numFmtId="166" fontId="22" fillId="0" borderId="0" xfId="2" applyNumberFormat="1" applyFont="1" applyAlignment="1" applyProtection="1">
      <alignment horizontal="right" vertical="top"/>
    </xf>
    <xf numFmtId="0" fontId="22" fillId="0" borderId="0" xfId="2" applyFont="1" applyAlignment="1" applyProtection="1">
      <alignment horizontal="right" vertical="top"/>
    </xf>
    <xf numFmtId="166" fontId="22" fillId="0" borderId="57" xfId="2" applyNumberFormat="1" applyFont="1" applyBorder="1" applyAlignment="1" applyProtection="1">
      <alignment horizontal="right" vertical="center"/>
      <protection locked="0"/>
    </xf>
    <xf numFmtId="0" fontId="22" fillId="0" borderId="57" xfId="2" applyFont="1" applyBorder="1" applyAlignment="1" applyProtection="1">
      <alignment horizontal="right" vertical="center"/>
      <protection locked="0"/>
    </xf>
    <xf numFmtId="166" fontId="22" fillId="0" borderId="59" xfId="2" applyNumberFormat="1" applyFont="1" applyBorder="1" applyAlignment="1" applyProtection="1">
      <alignment horizontal="right" vertical="center"/>
      <protection locked="0"/>
    </xf>
    <xf numFmtId="0" fontId="22" fillId="0" borderId="59" xfId="2" applyFont="1" applyBorder="1" applyAlignment="1" applyProtection="1">
      <alignment horizontal="right" vertical="center"/>
      <protection locked="0"/>
    </xf>
    <xf numFmtId="166" fontId="20" fillId="5" borderId="47" xfId="2" applyNumberFormat="1" applyFont="1" applyFill="1" applyBorder="1" applyAlignment="1" applyProtection="1">
      <alignment horizontal="right"/>
      <protection locked="0"/>
    </xf>
    <xf numFmtId="0" fontId="20" fillId="5" borderId="47" xfId="2" applyFont="1" applyFill="1" applyBorder="1" applyAlignment="1" applyProtection="1">
      <alignment horizontal="left"/>
      <protection locked="0"/>
    </xf>
    <xf numFmtId="166" fontId="22" fillId="0" borderId="58" xfId="2" applyNumberFormat="1" applyFont="1" applyBorder="1" applyAlignment="1" applyProtection="1">
      <alignment horizontal="right" vertical="center"/>
      <protection locked="0"/>
    </xf>
    <xf numFmtId="164" fontId="22" fillId="0" borderId="60" xfId="2" applyNumberFormat="1" applyFont="1" applyBorder="1" applyAlignment="1" applyProtection="1">
      <alignment horizontal="left" vertical="center"/>
      <protection locked="0"/>
    </xf>
    <xf numFmtId="166" fontId="22" fillId="0" borderId="58" xfId="2" applyNumberFormat="1" applyFont="1" applyBorder="1" applyAlignment="1" applyProtection="1">
      <alignment vertical="center"/>
      <protection locked="0"/>
    </xf>
    <xf numFmtId="164" fontId="22" fillId="0" borderId="60" xfId="2" applyNumberFormat="1" applyFont="1" applyBorder="1" applyAlignment="1" applyProtection="1">
      <alignment vertical="center"/>
      <protection locked="0"/>
    </xf>
    <xf numFmtId="168" fontId="22" fillId="0" borderId="57" xfId="2" applyNumberFormat="1" applyFont="1" applyBorder="1" applyAlignment="1" applyProtection="1">
      <alignment horizontal="left" vertical="center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EB3B6DAA-1EE8-49F6-90B0-EA14C4F7CEF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view="pageBreakPreview" topLeftCell="B1" zoomScale="7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5" t="s">
        <v>24</v>
      </c>
      <c r="C2" s="76"/>
      <c r="D2" s="77" t="s">
        <v>45</v>
      </c>
      <c r="E2" s="234" t="s">
        <v>42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37" t="s">
        <v>42</v>
      </c>
      <c r="F3" s="238"/>
      <c r="G3" s="238"/>
      <c r="H3" s="238"/>
      <c r="I3" s="238"/>
      <c r="J3" s="239"/>
    </row>
    <row r="4" spans="1:15" ht="23.25" customHeight="1" x14ac:dyDescent="0.2">
      <c r="A4" s="72">
        <v>2847</v>
      </c>
      <c r="B4" s="80" t="s">
        <v>44</v>
      </c>
      <c r="C4" s="81"/>
      <c r="D4" s="82" t="s">
        <v>41</v>
      </c>
      <c r="E4" s="217" t="s">
        <v>42</v>
      </c>
      <c r="F4" s="218"/>
      <c r="G4" s="218"/>
      <c r="H4" s="218"/>
      <c r="I4" s="218"/>
      <c r="J4" s="219"/>
    </row>
    <row r="5" spans="1:15" ht="24" customHeight="1" x14ac:dyDescent="0.2">
      <c r="A5" s="2"/>
      <c r="B5" s="30" t="s">
        <v>23</v>
      </c>
      <c r="D5" s="222" t="s">
        <v>46</v>
      </c>
      <c r="E5" s="223"/>
      <c r="F5" s="223"/>
      <c r="G5" s="223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24" t="s">
        <v>47</v>
      </c>
      <c r="E6" s="225"/>
      <c r="F6" s="225"/>
      <c r="G6" s="225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6" t="s">
        <v>48</v>
      </c>
      <c r="F7" s="227"/>
      <c r="G7" s="227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41" t="s">
        <v>58</v>
      </c>
      <c r="E11" s="241"/>
      <c r="F11" s="241"/>
      <c r="G11" s="241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">
      <c r="A13" s="2"/>
      <c r="B13" s="28"/>
      <c r="C13" s="53"/>
      <c r="D13" s="86"/>
      <c r="E13" s="220"/>
      <c r="F13" s="221"/>
      <c r="G13" s="221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05"/>
      <c r="F16" s="206"/>
      <c r="G16" s="205"/>
      <c r="H16" s="206"/>
      <c r="I16" s="205">
        <f>SUMIF(F49:F61,A16,I49:I61)+SUMIF(F49:F61,"PSU",I49:I61)</f>
        <v>0</v>
      </c>
      <c r="J16" s="207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05"/>
      <c r="F17" s="206"/>
      <c r="G17" s="205"/>
      <c r="H17" s="206"/>
      <c r="I17" s="205">
        <f>SUMIF(F49:F61,A17,I49:I61)</f>
        <v>0</v>
      </c>
      <c r="J17" s="207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05"/>
      <c r="F18" s="206"/>
      <c r="G18" s="205"/>
      <c r="H18" s="206"/>
      <c r="I18" s="205">
        <f>SUMIF(F49:F61,A18,I49:I61)</f>
        <v>0</v>
      </c>
      <c r="J18" s="207"/>
    </row>
    <row r="19" spans="1:10" ht="23.25" customHeight="1" x14ac:dyDescent="0.2">
      <c r="A19" s="139" t="s">
        <v>88</v>
      </c>
      <c r="B19" s="37" t="s">
        <v>29</v>
      </c>
      <c r="C19" s="58"/>
      <c r="D19" s="59"/>
      <c r="E19" s="205"/>
      <c r="F19" s="206"/>
      <c r="G19" s="205"/>
      <c r="H19" s="206"/>
      <c r="I19" s="205">
        <f>SUMIF(F49:F61,A19,I49:I61)</f>
        <v>0</v>
      </c>
      <c r="J19" s="207"/>
    </row>
    <row r="20" spans="1:10" ht="23.25" customHeight="1" x14ac:dyDescent="0.2">
      <c r="A20" s="139" t="s">
        <v>89</v>
      </c>
      <c r="B20" s="37" t="s">
        <v>30</v>
      </c>
      <c r="C20" s="58"/>
      <c r="D20" s="59"/>
      <c r="E20" s="205"/>
      <c r="F20" s="206"/>
      <c r="G20" s="205"/>
      <c r="H20" s="206"/>
      <c r="I20" s="205">
        <f>SUMIF(F49:F61,A20,I49:I61)</f>
        <v>0</v>
      </c>
      <c r="J20" s="207"/>
    </row>
    <row r="21" spans="1:10" ht="23.25" customHeight="1" x14ac:dyDescent="0.2">
      <c r="A21" s="2"/>
      <c r="B21" s="47" t="s">
        <v>31</v>
      </c>
      <c r="C21" s="60"/>
      <c r="D21" s="61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203">
        <f>ZakladDPHSniVypocet</f>
        <v>0</v>
      </c>
      <c r="H23" s="204"/>
      <c r="I23" s="20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201">
        <f>A23</f>
        <v>0</v>
      </c>
      <c r="H24" s="202"/>
      <c r="I24" s="20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03">
        <f>ZakladDPHZaklVypocet</f>
        <v>0</v>
      </c>
      <c r="H25" s="204"/>
      <c r="I25" s="20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31">
        <f>A25</f>
        <v>0</v>
      </c>
      <c r="H26" s="232"/>
      <c r="I26" s="232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3">
        <f>CenaCelkem-(ZakladDPHSni+DPHSni+ZakladDPHZakl+DPHZakl)</f>
        <v>0</v>
      </c>
      <c r="H27" s="233"/>
      <c r="I27" s="233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2"/>
      <c r="E34" s="213"/>
      <c r="G34" s="214"/>
      <c r="H34" s="215"/>
      <c r="I34" s="215"/>
      <c r="J34" s="24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59</v>
      </c>
      <c r="C39" s="195"/>
      <c r="D39" s="195"/>
      <c r="E39" s="195"/>
      <c r="F39" s="99">
        <f>'01 01 Pol'!AE148</f>
        <v>0</v>
      </c>
      <c r="G39" s="100">
        <f>'01 01 Pol'!AF148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 t="s">
        <v>41</v>
      </c>
      <c r="C40" s="196" t="s">
        <v>42</v>
      </c>
      <c r="D40" s="196"/>
      <c r="E40" s="196"/>
      <c r="F40" s="104">
        <f>'01 01 Pol'!AE148</f>
        <v>0</v>
      </c>
      <c r="G40" s="105">
        <f>'01 01 Pol'!AF148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41</v>
      </c>
      <c r="C41" s="195" t="s">
        <v>42</v>
      </c>
      <c r="D41" s="195"/>
      <c r="E41" s="195"/>
      <c r="F41" s="108">
        <f>'01 01 Pol'!AE148</f>
        <v>0</v>
      </c>
      <c r="G41" s="101">
        <f>'01 01 Pol'!AF148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197" t="s">
        <v>60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62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63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64</v>
      </c>
      <c r="C49" s="193" t="s">
        <v>65</v>
      </c>
      <c r="D49" s="194"/>
      <c r="E49" s="194"/>
      <c r="F49" s="135" t="s">
        <v>26</v>
      </c>
      <c r="G49" s="136"/>
      <c r="H49" s="136"/>
      <c r="I49" s="136">
        <f>'01 01 Pol'!G8</f>
        <v>0</v>
      </c>
      <c r="J49" s="132" t="str">
        <f>IF(I62=0,"",I49/I62*100)</f>
        <v/>
      </c>
    </row>
    <row r="50" spans="1:10" ht="36.75" customHeight="1" x14ac:dyDescent="0.2">
      <c r="A50" s="123"/>
      <c r="B50" s="128" t="s">
        <v>66</v>
      </c>
      <c r="C50" s="193" t="s">
        <v>67</v>
      </c>
      <c r="D50" s="194"/>
      <c r="E50" s="194"/>
      <c r="F50" s="135" t="s">
        <v>26</v>
      </c>
      <c r="G50" s="136"/>
      <c r="H50" s="136"/>
      <c r="I50" s="136">
        <f>'01 01 Pol'!G17</f>
        <v>0</v>
      </c>
      <c r="J50" s="132" t="str">
        <f>IF(I62=0,"",I50/I62*100)</f>
        <v/>
      </c>
    </row>
    <row r="51" spans="1:10" ht="36.75" customHeight="1" x14ac:dyDescent="0.2">
      <c r="A51" s="123"/>
      <c r="B51" s="128" t="s">
        <v>68</v>
      </c>
      <c r="C51" s="193" t="s">
        <v>69</v>
      </c>
      <c r="D51" s="194"/>
      <c r="E51" s="194"/>
      <c r="F51" s="135" t="s">
        <v>26</v>
      </c>
      <c r="G51" s="136"/>
      <c r="H51" s="136"/>
      <c r="I51" s="136">
        <f>'01 01 Pol'!G21</f>
        <v>0</v>
      </c>
      <c r="J51" s="132" t="str">
        <f>IF(I62=0,"",I51/I62*100)</f>
        <v/>
      </c>
    </row>
    <row r="52" spans="1:10" ht="36.75" customHeight="1" x14ac:dyDescent="0.2">
      <c r="A52" s="123"/>
      <c r="B52" s="128" t="s">
        <v>70</v>
      </c>
      <c r="C52" s="193" t="s">
        <v>71</v>
      </c>
      <c r="D52" s="194"/>
      <c r="E52" s="194"/>
      <c r="F52" s="135" t="s">
        <v>26</v>
      </c>
      <c r="G52" s="136"/>
      <c r="H52" s="136"/>
      <c r="I52" s="136">
        <f>'01 01 Pol'!G36</f>
        <v>0</v>
      </c>
      <c r="J52" s="132" t="str">
        <f>IF(I62=0,"",I52/I62*100)</f>
        <v/>
      </c>
    </row>
    <row r="53" spans="1:10" ht="36.75" customHeight="1" x14ac:dyDescent="0.2">
      <c r="A53" s="123"/>
      <c r="B53" s="128" t="s">
        <v>72</v>
      </c>
      <c r="C53" s="193" t="s">
        <v>73</v>
      </c>
      <c r="D53" s="194"/>
      <c r="E53" s="194"/>
      <c r="F53" s="135" t="s">
        <v>26</v>
      </c>
      <c r="G53" s="136"/>
      <c r="H53" s="136"/>
      <c r="I53" s="136">
        <f>'01 01 Pol'!G67</f>
        <v>0</v>
      </c>
      <c r="J53" s="132" t="str">
        <f>IF(I62=0,"",I53/I62*100)</f>
        <v/>
      </c>
    </row>
    <row r="54" spans="1:10" ht="36.75" customHeight="1" x14ac:dyDescent="0.2">
      <c r="A54" s="123"/>
      <c r="B54" s="128" t="s">
        <v>74</v>
      </c>
      <c r="C54" s="193" t="s">
        <v>75</v>
      </c>
      <c r="D54" s="194"/>
      <c r="E54" s="194"/>
      <c r="F54" s="135" t="s">
        <v>26</v>
      </c>
      <c r="G54" s="136"/>
      <c r="H54" s="136"/>
      <c r="I54" s="136">
        <f>'01 01 Pol'!G71</f>
        <v>0</v>
      </c>
      <c r="J54" s="132" t="str">
        <f>IF(I62=0,"",I54/I62*100)</f>
        <v/>
      </c>
    </row>
    <row r="55" spans="1:10" ht="36.75" customHeight="1" x14ac:dyDescent="0.2">
      <c r="A55" s="123"/>
      <c r="B55" s="128" t="s">
        <v>76</v>
      </c>
      <c r="C55" s="193" t="s">
        <v>77</v>
      </c>
      <c r="D55" s="194"/>
      <c r="E55" s="194"/>
      <c r="F55" s="135" t="s">
        <v>26</v>
      </c>
      <c r="G55" s="136"/>
      <c r="H55" s="136"/>
      <c r="I55" s="136">
        <f>'01 01 Pol'!G74</f>
        <v>0</v>
      </c>
      <c r="J55" s="132" t="str">
        <f>IF(I62=0,"",I55/I62*100)</f>
        <v/>
      </c>
    </row>
    <row r="56" spans="1:10" ht="36.75" customHeight="1" x14ac:dyDescent="0.2">
      <c r="A56" s="123"/>
      <c r="B56" s="128" t="s">
        <v>78</v>
      </c>
      <c r="C56" s="193" t="s">
        <v>79</v>
      </c>
      <c r="D56" s="194"/>
      <c r="E56" s="194"/>
      <c r="F56" s="135" t="s">
        <v>27</v>
      </c>
      <c r="G56" s="136"/>
      <c r="H56" s="136"/>
      <c r="I56" s="136">
        <f>'01 01 Pol'!G78</f>
        <v>0</v>
      </c>
      <c r="J56" s="132" t="str">
        <f>IF(I62=0,"",I56/I62*100)</f>
        <v/>
      </c>
    </row>
    <row r="57" spans="1:10" ht="36.75" customHeight="1" x14ac:dyDescent="0.2">
      <c r="A57" s="123"/>
      <c r="B57" s="128" t="s">
        <v>80</v>
      </c>
      <c r="C57" s="193" t="s">
        <v>81</v>
      </c>
      <c r="D57" s="194"/>
      <c r="E57" s="194"/>
      <c r="F57" s="135" t="s">
        <v>27</v>
      </c>
      <c r="G57" s="136"/>
      <c r="H57" s="136"/>
      <c r="I57" s="136">
        <f>'01 01 Pol'!G83</f>
        <v>0</v>
      </c>
      <c r="J57" s="132" t="str">
        <f>IF(I62=0,"",I57/I62*100)</f>
        <v/>
      </c>
    </row>
    <row r="58" spans="1:10" ht="36.75" customHeight="1" x14ac:dyDescent="0.2">
      <c r="A58" s="123"/>
      <c r="B58" s="128" t="s">
        <v>82</v>
      </c>
      <c r="C58" s="193" t="s">
        <v>83</v>
      </c>
      <c r="D58" s="194"/>
      <c r="E58" s="194"/>
      <c r="F58" s="135" t="s">
        <v>27</v>
      </c>
      <c r="G58" s="136"/>
      <c r="H58" s="136"/>
      <c r="I58" s="136">
        <f>'01 01 Pol'!G117</f>
        <v>0</v>
      </c>
      <c r="J58" s="132" t="str">
        <f>IF(I62=0,"",I58/I62*100)</f>
        <v/>
      </c>
    </row>
    <row r="59" spans="1:10" ht="36.75" customHeight="1" x14ac:dyDescent="0.2">
      <c r="A59" s="123"/>
      <c r="B59" s="128" t="s">
        <v>84</v>
      </c>
      <c r="C59" s="193" t="s">
        <v>85</v>
      </c>
      <c r="D59" s="194"/>
      <c r="E59" s="194"/>
      <c r="F59" s="135" t="s">
        <v>28</v>
      </c>
      <c r="G59" s="136"/>
      <c r="H59" s="136"/>
      <c r="I59" s="136">
        <f>'01 01 Pol'!G129</f>
        <v>0</v>
      </c>
      <c r="J59" s="132" t="str">
        <f>IF(I62=0,"",I59/I62*100)</f>
        <v/>
      </c>
    </row>
    <row r="60" spans="1:10" ht="36.75" customHeight="1" x14ac:dyDescent="0.2">
      <c r="A60" s="123"/>
      <c r="B60" s="128" t="s">
        <v>86</v>
      </c>
      <c r="C60" s="193" t="s">
        <v>77</v>
      </c>
      <c r="D60" s="194"/>
      <c r="E60" s="194"/>
      <c r="F60" s="135" t="s">
        <v>87</v>
      </c>
      <c r="G60" s="136"/>
      <c r="H60" s="136"/>
      <c r="I60" s="136">
        <f>'01 01 Pol'!G132</f>
        <v>0</v>
      </c>
      <c r="J60" s="132" t="str">
        <f>IF(I62=0,"",I60/I62*100)</f>
        <v/>
      </c>
    </row>
    <row r="61" spans="1:10" ht="36.75" customHeight="1" x14ac:dyDescent="0.2">
      <c r="A61" s="123"/>
      <c r="B61" s="128" t="s">
        <v>88</v>
      </c>
      <c r="C61" s="193" t="s">
        <v>29</v>
      </c>
      <c r="D61" s="194"/>
      <c r="E61" s="194"/>
      <c r="F61" s="135" t="s">
        <v>88</v>
      </c>
      <c r="G61" s="136"/>
      <c r="H61" s="136"/>
      <c r="I61" s="136">
        <f>'01 01 Pol'!G144</f>
        <v>0</v>
      </c>
      <c r="J61" s="132" t="str">
        <f>IF(I62=0,"",I61/I62*100)</f>
        <v/>
      </c>
    </row>
    <row r="62" spans="1:10" ht="25.5" customHeight="1" x14ac:dyDescent="0.2">
      <c r="A62" s="124"/>
      <c r="B62" s="129" t="s">
        <v>1</v>
      </c>
      <c r="C62" s="130"/>
      <c r="D62" s="131"/>
      <c r="E62" s="131"/>
      <c r="F62" s="137"/>
      <c r="G62" s="138"/>
      <c r="H62" s="138"/>
      <c r="I62" s="138">
        <f>SUM(I49:I61)</f>
        <v>0</v>
      </c>
      <c r="J62" s="133">
        <f>SUM(J49:J61)</f>
        <v>0</v>
      </c>
    </row>
    <row r="63" spans="1:10" x14ac:dyDescent="0.2">
      <c r="F63" s="87"/>
      <c r="G63" s="87"/>
      <c r="H63" s="87"/>
      <c r="I63" s="87"/>
      <c r="J63" s="134"/>
    </row>
    <row r="64" spans="1:10" x14ac:dyDescent="0.2">
      <c r="F64" s="87"/>
      <c r="G64" s="87"/>
      <c r="H64" s="87"/>
      <c r="I64" s="87"/>
      <c r="J64" s="134"/>
    </row>
    <row r="65" spans="6:10" x14ac:dyDescent="0.2">
      <c r="F65" s="87"/>
      <c r="G65" s="87"/>
      <c r="H65" s="87"/>
      <c r="I65" s="87"/>
      <c r="J65" s="134"/>
    </row>
  </sheetData>
  <sheetProtection algorithmName="SHA-512" hashValue="X8hLie2862VzfGPYKiNVe9morETD7UlIHbEu/MPwGxzjQZ/EpoQ3n6vWHCYCFZzNMjrwjEC6w2tknFEleZDIaQ==" saltValue="jmGsdl8zT5WkA8wn1+R9O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49" t="s">
        <v>8</v>
      </c>
      <c r="B2" s="48"/>
      <c r="C2" s="247"/>
      <c r="D2" s="247"/>
      <c r="E2" s="247"/>
      <c r="F2" s="247"/>
      <c r="G2" s="248"/>
    </row>
    <row r="3" spans="1:7" ht="24.95" customHeight="1" x14ac:dyDescent="0.2">
      <c r="A3" s="49" t="s">
        <v>9</v>
      </c>
      <c r="B3" s="48"/>
      <c r="C3" s="247"/>
      <c r="D3" s="247"/>
      <c r="E3" s="247"/>
      <c r="F3" s="247"/>
      <c r="G3" s="248"/>
    </row>
    <row r="4" spans="1:7" ht="24.95" customHeight="1" x14ac:dyDescent="0.2">
      <c r="A4" s="49" t="s">
        <v>10</v>
      </c>
      <c r="B4" s="48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SEKDCoIyhFa9l1YB0WCzggmxUa71tDVmPqL3+ouDh0+11cOKEG7y1x+JEi7lSHJnMyhZJTP6oPMeT0frktU8DQ==" saltValue="yGR9w0ziKjVudN2fvB1Hm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A1E7A-72BE-4FD3-8D23-53A7EA3CC222}">
  <sheetPr>
    <outlinePr summaryBelow="0"/>
  </sheetPr>
  <dimension ref="A1:BH5000"/>
  <sheetViews>
    <sheetView view="pageBreakPreview" zoomScaleNormal="100" zoomScaleSheetLayoutView="100" workbookViewId="0">
      <pane ySplit="7" topLeftCell="A42" activePane="bottomLeft" state="frozen"/>
      <selection pane="bottomLeft" activeCell="S57" sqref="S57:T57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90</v>
      </c>
    </row>
    <row r="2" spans="1:60" ht="24.95" customHeight="1" x14ac:dyDescent="0.2">
      <c r="A2" s="49" t="s">
        <v>8</v>
      </c>
      <c r="B2" s="48" t="s">
        <v>45</v>
      </c>
      <c r="C2" s="250" t="s">
        <v>42</v>
      </c>
      <c r="D2" s="251"/>
      <c r="E2" s="251"/>
      <c r="F2" s="251"/>
      <c r="G2" s="252"/>
      <c r="AG2" t="s">
        <v>91</v>
      </c>
    </row>
    <row r="3" spans="1:60" ht="24.95" customHeight="1" x14ac:dyDescent="0.2">
      <c r="A3" s="49" t="s">
        <v>9</v>
      </c>
      <c r="B3" s="48" t="s">
        <v>41</v>
      </c>
      <c r="C3" s="250" t="s">
        <v>42</v>
      </c>
      <c r="D3" s="251"/>
      <c r="E3" s="251"/>
      <c r="F3" s="251"/>
      <c r="G3" s="252"/>
      <c r="AC3" s="121" t="s">
        <v>91</v>
      </c>
      <c r="AG3" t="s">
        <v>92</v>
      </c>
    </row>
    <row r="4" spans="1:60" ht="24.95" customHeight="1" x14ac:dyDescent="0.2">
      <c r="A4" s="140" t="s">
        <v>10</v>
      </c>
      <c r="B4" s="141" t="s">
        <v>41</v>
      </c>
      <c r="C4" s="253" t="s">
        <v>42</v>
      </c>
      <c r="D4" s="254"/>
      <c r="E4" s="254"/>
      <c r="F4" s="254"/>
      <c r="G4" s="255"/>
      <c r="AG4" t="s">
        <v>93</v>
      </c>
    </row>
    <row r="5" spans="1:60" x14ac:dyDescent="0.2">
      <c r="D5" s="10"/>
    </row>
    <row r="6" spans="1:60" ht="38.25" x14ac:dyDescent="0.2">
      <c r="A6" s="143" t="s">
        <v>94</v>
      </c>
      <c r="B6" s="145" t="s">
        <v>95</v>
      </c>
      <c r="C6" s="145" t="s">
        <v>96</v>
      </c>
      <c r="D6" s="144" t="s">
        <v>97</v>
      </c>
      <c r="E6" s="143" t="s">
        <v>98</v>
      </c>
      <c r="F6" s="142" t="s">
        <v>99</v>
      </c>
      <c r="G6" s="143" t="s">
        <v>31</v>
      </c>
      <c r="H6" s="146" t="s">
        <v>32</v>
      </c>
      <c r="I6" s="146" t="s">
        <v>100</v>
      </c>
      <c r="J6" s="146" t="s">
        <v>33</v>
      </c>
      <c r="K6" s="146" t="s">
        <v>101</v>
      </c>
      <c r="L6" s="146" t="s">
        <v>102</v>
      </c>
      <c r="M6" s="146" t="s">
        <v>103</v>
      </c>
      <c r="N6" s="146" t="s">
        <v>104</v>
      </c>
      <c r="O6" s="146" t="s">
        <v>105</v>
      </c>
      <c r="P6" s="146" t="s">
        <v>106</v>
      </c>
      <c r="Q6" s="146" t="s">
        <v>107</v>
      </c>
      <c r="R6" s="146" t="s">
        <v>108</v>
      </c>
      <c r="S6" s="146" t="s">
        <v>109</v>
      </c>
      <c r="T6" s="146" t="s">
        <v>110</v>
      </c>
      <c r="U6" s="146" t="s">
        <v>111</v>
      </c>
      <c r="V6" s="146" t="s">
        <v>112</v>
      </c>
      <c r="W6" s="146" t="s">
        <v>113</v>
      </c>
      <c r="X6" s="146" t="s">
        <v>114</v>
      </c>
      <c r="Y6" s="146" t="s">
        <v>115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116</v>
      </c>
      <c r="B8" s="164" t="s">
        <v>64</v>
      </c>
      <c r="C8" s="185" t="s">
        <v>65</v>
      </c>
      <c r="D8" s="165"/>
      <c r="E8" s="166"/>
      <c r="F8" s="167"/>
      <c r="G8" s="167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6"/>
      <c r="O8" s="166">
        <f>SUM(O9:O16)</f>
        <v>3.81</v>
      </c>
      <c r="P8" s="166"/>
      <c r="Q8" s="166">
        <f>SUM(Q9:Q16)</f>
        <v>0</v>
      </c>
      <c r="R8" s="167"/>
      <c r="S8" s="167"/>
      <c r="T8" s="168"/>
      <c r="U8" s="162"/>
      <c r="V8" s="162">
        <f>SUM(V9:V16)</f>
        <v>67.2</v>
      </c>
      <c r="W8" s="162"/>
      <c r="X8" s="162"/>
      <c r="Y8" s="162"/>
      <c r="AG8" t="s">
        <v>117</v>
      </c>
    </row>
    <row r="9" spans="1:60" outlineLevel="1" x14ac:dyDescent="0.2">
      <c r="A9" s="170">
        <v>1</v>
      </c>
      <c r="B9" s="171" t="s">
        <v>118</v>
      </c>
      <c r="C9" s="186" t="s">
        <v>119</v>
      </c>
      <c r="D9" s="172" t="s">
        <v>120</v>
      </c>
      <c r="E9" s="173">
        <v>80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4.7660000000000001E-2</v>
      </c>
      <c r="O9" s="173">
        <f>ROUND(E9*N9,2)</f>
        <v>3.81</v>
      </c>
      <c r="P9" s="173">
        <v>0</v>
      </c>
      <c r="Q9" s="173">
        <f>ROUND(E9*P9,2)</f>
        <v>0</v>
      </c>
      <c r="R9" s="175"/>
      <c r="S9" s="175" t="s">
        <v>121</v>
      </c>
      <c r="T9" s="176" t="s">
        <v>121</v>
      </c>
      <c r="U9" s="158">
        <v>0.84</v>
      </c>
      <c r="V9" s="158">
        <f>ROUND(E9*U9,2)</f>
        <v>67.2</v>
      </c>
      <c r="W9" s="158"/>
      <c r="X9" s="158" t="s">
        <v>122</v>
      </c>
      <c r="Y9" s="158" t="s">
        <v>123</v>
      </c>
      <c r="Z9" s="147"/>
      <c r="AA9" s="147"/>
      <c r="AB9" s="147"/>
      <c r="AC9" s="147"/>
      <c r="AD9" s="147"/>
      <c r="AE9" s="147"/>
      <c r="AF9" s="147"/>
      <c r="AG9" s="147" t="s">
        <v>124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7" t="s">
        <v>125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126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7" t="s">
        <v>127</v>
      </c>
      <c r="D11" s="160"/>
      <c r="E11" s="161"/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126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7" t="s">
        <v>128</v>
      </c>
      <c r="D12" s="160"/>
      <c r="E12" s="161">
        <v>30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87" t="s">
        <v>129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126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87" t="s">
        <v>130</v>
      </c>
      <c r="D14" s="160"/>
      <c r="E14" s="161">
        <v>40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126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7" t="s">
        <v>131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87" t="s">
        <v>132</v>
      </c>
      <c r="D16" s="160"/>
      <c r="E16" s="161">
        <v>10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126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3" t="s">
        <v>116</v>
      </c>
      <c r="B17" s="164" t="s">
        <v>66</v>
      </c>
      <c r="C17" s="185" t="s">
        <v>67</v>
      </c>
      <c r="D17" s="165"/>
      <c r="E17" s="166"/>
      <c r="F17" s="167"/>
      <c r="G17" s="167">
        <f>SUMIF(AG18:AG20,"&lt;&gt;NOR",G18:G20)</f>
        <v>0</v>
      </c>
      <c r="H17" s="167"/>
      <c r="I17" s="167">
        <f>SUM(I18:I20)</f>
        <v>0</v>
      </c>
      <c r="J17" s="167"/>
      <c r="K17" s="167">
        <f>SUM(K18:K20)</f>
        <v>0</v>
      </c>
      <c r="L17" s="167"/>
      <c r="M17" s="167">
        <f>SUM(M18:M20)</f>
        <v>0</v>
      </c>
      <c r="N17" s="166"/>
      <c r="O17" s="166">
        <f>SUM(O18:O20)</f>
        <v>0.09</v>
      </c>
      <c r="P17" s="166"/>
      <c r="Q17" s="166">
        <f>SUM(Q18:Q20)</f>
        <v>0</v>
      </c>
      <c r="R17" s="167"/>
      <c r="S17" s="167"/>
      <c r="T17" s="168"/>
      <c r="U17" s="162"/>
      <c r="V17" s="162">
        <f>SUM(V18:V20)</f>
        <v>4.4800000000000004</v>
      </c>
      <c r="W17" s="162"/>
      <c r="X17" s="162"/>
      <c r="Y17" s="162"/>
      <c r="AG17" t="s">
        <v>117</v>
      </c>
    </row>
    <row r="18" spans="1:60" ht="22.5" outlineLevel="1" x14ac:dyDescent="0.2">
      <c r="A18" s="170">
        <v>2</v>
      </c>
      <c r="B18" s="171" t="s">
        <v>133</v>
      </c>
      <c r="C18" s="186" t="s">
        <v>134</v>
      </c>
      <c r="D18" s="172" t="s">
        <v>120</v>
      </c>
      <c r="E18" s="173">
        <v>20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3">
        <v>4.5199999999999997E-3</v>
      </c>
      <c r="O18" s="173">
        <f>ROUND(E18*N18,2)</f>
        <v>0.09</v>
      </c>
      <c r="P18" s="173">
        <v>0</v>
      </c>
      <c r="Q18" s="173">
        <f>ROUND(E18*P18,2)</f>
        <v>0</v>
      </c>
      <c r="R18" s="175"/>
      <c r="S18" s="175" t="s">
        <v>121</v>
      </c>
      <c r="T18" s="176" t="s">
        <v>121</v>
      </c>
      <c r="U18" s="158">
        <v>0.22400999999999999</v>
      </c>
      <c r="V18" s="158">
        <f>ROUND(E18*U18,2)</f>
        <v>4.4800000000000004</v>
      </c>
      <c r="W18" s="158"/>
      <c r="X18" s="158" t="s">
        <v>122</v>
      </c>
      <c r="Y18" s="158" t="s">
        <v>123</v>
      </c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2" x14ac:dyDescent="0.2">
      <c r="A19" s="154"/>
      <c r="B19" s="155"/>
      <c r="C19" s="187" t="s">
        <v>135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126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7" t="s">
        <v>136</v>
      </c>
      <c r="D20" s="160"/>
      <c r="E20" s="161">
        <v>20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126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3" t="s">
        <v>116</v>
      </c>
      <c r="B21" s="164" t="s">
        <v>68</v>
      </c>
      <c r="C21" s="185" t="s">
        <v>69</v>
      </c>
      <c r="D21" s="165"/>
      <c r="E21" s="166"/>
      <c r="F21" s="167"/>
      <c r="G21" s="167">
        <f>SUMIF(AG22:AG35,"&lt;&gt;NOR",G22:G35)</f>
        <v>0</v>
      </c>
      <c r="H21" s="167"/>
      <c r="I21" s="167">
        <f>SUM(I22:I35)</f>
        <v>0</v>
      </c>
      <c r="J21" s="167"/>
      <c r="K21" s="167">
        <f>SUM(K22:K35)</f>
        <v>0</v>
      </c>
      <c r="L21" s="167"/>
      <c r="M21" s="167">
        <f>SUM(M22:M35)</f>
        <v>0</v>
      </c>
      <c r="N21" s="166"/>
      <c r="O21" s="166">
        <f>SUM(O22:O35)</f>
        <v>27.62</v>
      </c>
      <c r="P21" s="166"/>
      <c r="Q21" s="166">
        <f>SUM(Q22:Q35)</f>
        <v>0</v>
      </c>
      <c r="R21" s="167"/>
      <c r="S21" s="167"/>
      <c r="T21" s="168"/>
      <c r="U21" s="162"/>
      <c r="V21" s="162">
        <f>SUM(V22:V35)</f>
        <v>262.62</v>
      </c>
      <c r="W21" s="162"/>
      <c r="X21" s="162"/>
      <c r="Y21" s="162"/>
      <c r="AG21" t="s">
        <v>117</v>
      </c>
    </row>
    <row r="22" spans="1:60" ht="22.5" outlineLevel="1" x14ac:dyDescent="0.2">
      <c r="A22" s="170">
        <v>3</v>
      </c>
      <c r="B22" s="171" t="s">
        <v>137</v>
      </c>
      <c r="C22" s="186" t="s">
        <v>138</v>
      </c>
      <c r="D22" s="172" t="s">
        <v>120</v>
      </c>
      <c r="E22" s="173">
        <v>1483.01675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3">
        <v>1.8380000000000001E-2</v>
      </c>
      <c r="O22" s="173">
        <f>ROUND(E22*N22,2)</f>
        <v>27.26</v>
      </c>
      <c r="P22" s="173">
        <v>0</v>
      </c>
      <c r="Q22" s="173">
        <f>ROUND(E22*P22,2)</f>
        <v>0</v>
      </c>
      <c r="R22" s="175"/>
      <c r="S22" s="175" t="s">
        <v>121</v>
      </c>
      <c r="T22" s="176" t="s">
        <v>121</v>
      </c>
      <c r="U22" s="158">
        <v>0.107</v>
      </c>
      <c r="V22" s="158">
        <f>ROUND(E22*U22,2)</f>
        <v>158.68</v>
      </c>
      <c r="W22" s="158"/>
      <c r="X22" s="158" t="s">
        <v>122</v>
      </c>
      <c r="Y22" s="158" t="s">
        <v>123</v>
      </c>
      <c r="Z22" s="147"/>
      <c r="AA22" s="147"/>
      <c r="AB22" s="147"/>
      <c r="AC22" s="147"/>
      <c r="AD22" s="147"/>
      <c r="AE22" s="147"/>
      <c r="AF22" s="147"/>
      <c r="AG22" s="147" t="s">
        <v>124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87" t="s">
        <v>127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126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7" t="s">
        <v>139</v>
      </c>
      <c r="D24" s="160"/>
      <c r="E24" s="161">
        <v>455.9665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126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7" t="s">
        <v>129</v>
      </c>
      <c r="D25" s="160"/>
      <c r="E25" s="161"/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126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7" t="s">
        <v>140</v>
      </c>
      <c r="D26" s="160"/>
      <c r="E26" s="161">
        <v>1027.05025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126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7" t="s">
        <v>131</v>
      </c>
      <c r="D27" s="160"/>
      <c r="E27" s="161"/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126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87" t="s">
        <v>141</v>
      </c>
      <c r="D28" s="160"/>
      <c r="E28" s="161"/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126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0">
        <v>4</v>
      </c>
      <c r="B29" s="171" t="s">
        <v>142</v>
      </c>
      <c r="C29" s="186" t="s">
        <v>143</v>
      </c>
      <c r="D29" s="172" t="s">
        <v>120</v>
      </c>
      <c r="E29" s="173">
        <v>22245.251250000001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121</v>
      </c>
      <c r="T29" s="176" t="s">
        <v>121</v>
      </c>
      <c r="U29" s="158">
        <v>0</v>
      </c>
      <c r="V29" s="158">
        <f>ROUND(E29*U29,2)</f>
        <v>0</v>
      </c>
      <c r="W29" s="158"/>
      <c r="X29" s="158" t="s">
        <v>122</v>
      </c>
      <c r="Y29" s="158" t="s">
        <v>123</v>
      </c>
      <c r="Z29" s="147"/>
      <c r="AA29" s="147"/>
      <c r="AB29" s="147"/>
      <c r="AC29" s="147"/>
      <c r="AD29" s="147"/>
      <c r="AE29" s="147"/>
      <c r="AF29" s="147"/>
      <c r="AG29" s="147" t="s">
        <v>124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187" t="s">
        <v>144</v>
      </c>
      <c r="D30" s="160"/>
      <c r="E30" s="161">
        <v>22245.251250000001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126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77">
        <v>5</v>
      </c>
      <c r="B31" s="178" t="s">
        <v>145</v>
      </c>
      <c r="C31" s="188" t="s">
        <v>146</v>
      </c>
      <c r="D31" s="179" t="s">
        <v>120</v>
      </c>
      <c r="E31" s="180">
        <v>1483.01675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21</v>
      </c>
      <c r="M31" s="182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2"/>
      <c r="S31" s="182" t="s">
        <v>121</v>
      </c>
      <c r="T31" s="183" t="s">
        <v>121</v>
      </c>
      <c r="U31" s="158">
        <v>0.06</v>
      </c>
      <c r="V31" s="158">
        <f>ROUND(E31*U31,2)</f>
        <v>88.98</v>
      </c>
      <c r="W31" s="158"/>
      <c r="X31" s="158" t="s">
        <v>122</v>
      </c>
      <c r="Y31" s="158" t="s">
        <v>123</v>
      </c>
      <c r="Z31" s="147"/>
      <c r="AA31" s="147"/>
      <c r="AB31" s="147"/>
      <c r="AC31" s="147"/>
      <c r="AD31" s="147"/>
      <c r="AE31" s="147"/>
      <c r="AF31" s="147"/>
      <c r="AG31" s="147" t="s">
        <v>124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0">
        <v>6</v>
      </c>
      <c r="B32" s="171" t="s">
        <v>147</v>
      </c>
      <c r="C32" s="186" t="s">
        <v>148</v>
      </c>
      <c r="D32" s="172" t="s">
        <v>120</v>
      </c>
      <c r="E32" s="173">
        <v>57.555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3">
        <v>6.3400000000000001E-3</v>
      </c>
      <c r="O32" s="173">
        <f>ROUND(E32*N32,2)</f>
        <v>0.36</v>
      </c>
      <c r="P32" s="173">
        <v>0</v>
      </c>
      <c r="Q32" s="173">
        <f>ROUND(E32*P32,2)</f>
        <v>0</v>
      </c>
      <c r="R32" s="175"/>
      <c r="S32" s="175" t="s">
        <v>121</v>
      </c>
      <c r="T32" s="176" t="s">
        <v>121</v>
      </c>
      <c r="U32" s="158">
        <v>0.26</v>
      </c>
      <c r="V32" s="158">
        <f>ROUND(E32*U32,2)</f>
        <v>14.96</v>
      </c>
      <c r="W32" s="158"/>
      <c r="X32" s="158" t="s">
        <v>122</v>
      </c>
      <c r="Y32" s="158" t="s">
        <v>123</v>
      </c>
      <c r="Z32" s="147"/>
      <c r="AA32" s="147"/>
      <c r="AB32" s="147"/>
      <c r="AC32" s="147"/>
      <c r="AD32" s="147"/>
      <c r="AE32" s="147"/>
      <c r="AF32" s="147"/>
      <c r="AG32" s="147" t="s">
        <v>124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87" t="s">
        <v>131</v>
      </c>
      <c r="D33" s="160"/>
      <c r="E33" s="161"/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126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87" t="s">
        <v>149</v>
      </c>
      <c r="D34" s="160"/>
      <c r="E34" s="161"/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126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7" t="s">
        <v>150</v>
      </c>
      <c r="D35" s="160"/>
      <c r="E35" s="161">
        <v>57.555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126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5.5" x14ac:dyDescent="0.2">
      <c r="A36" s="163" t="s">
        <v>116</v>
      </c>
      <c r="B36" s="164" t="s">
        <v>70</v>
      </c>
      <c r="C36" s="185" t="s">
        <v>71</v>
      </c>
      <c r="D36" s="165"/>
      <c r="E36" s="166"/>
      <c r="F36" s="167"/>
      <c r="G36" s="167">
        <f>SUMIF(AG37:AG66,"&lt;&gt;NOR",G37:G66)</f>
        <v>0</v>
      </c>
      <c r="H36" s="167"/>
      <c r="I36" s="167">
        <f>SUM(I37:I66)</f>
        <v>0</v>
      </c>
      <c r="J36" s="167"/>
      <c r="K36" s="167">
        <f>SUM(K37:K66)</f>
        <v>0</v>
      </c>
      <c r="L36" s="167"/>
      <c r="M36" s="167">
        <f>SUM(M37:M66)</f>
        <v>0</v>
      </c>
      <c r="N36" s="166"/>
      <c r="O36" s="166">
        <f>SUM(O37:O66)</f>
        <v>0.13</v>
      </c>
      <c r="P36" s="166"/>
      <c r="Q36" s="166">
        <f>SUM(Q37:Q66)</f>
        <v>0</v>
      </c>
      <c r="R36" s="167"/>
      <c r="S36" s="167"/>
      <c r="T36" s="168"/>
      <c r="U36" s="162"/>
      <c r="V36" s="162">
        <f>SUM(V37:V66)</f>
        <v>1013.19</v>
      </c>
      <c r="W36" s="162"/>
      <c r="X36" s="162"/>
      <c r="Y36" s="162"/>
      <c r="AG36" t="s">
        <v>117</v>
      </c>
    </row>
    <row r="37" spans="1:60" outlineLevel="1" x14ac:dyDescent="0.2">
      <c r="A37" s="170">
        <v>7</v>
      </c>
      <c r="B37" s="171" t="s">
        <v>151</v>
      </c>
      <c r="C37" s="186" t="s">
        <v>152</v>
      </c>
      <c r="D37" s="172" t="s">
        <v>120</v>
      </c>
      <c r="E37" s="173">
        <v>3289.5895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3">
        <v>4.0000000000000003E-5</v>
      </c>
      <c r="O37" s="173">
        <f>ROUND(E37*N37,2)</f>
        <v>0.13</v>
      </c>
      <c r="P37" s="173">
        <v>0</v>
      </c>
      <c r="Q37" s="173">
        <f>ROUND(E37*P37,2)</f>
        <v>0</v>
      </c>
      <c r="R37" s="175"/>
      <c r="S37" s="175" t="s">
        <v>121</v>
      </c>
      <c r="T37" s="176" t="s">
        <v>153</v>
      </c>
      <c r="U37" s="158">
        <v>0.308</v>
      </c>
      <c r="V37" s="158">
        <f>ROUND(E37*U37,2)</f>
        <v>1013.19</v>
      </c>
      <c r="W37" s="158"/>
      <c r="X37" s="158" t="s">
        <v>122</v>
      </c>
      <c r="Y37" s="158" t="s">
        <v>123</v>
      </c>
      <c r="Z37" s="147"/>
      <c r="AA37" s="147"/>
      <c r="AB37" s="147"/>
      <c r="AC37" s="147"/>
      <c r="AD37" s="147"/>
      <c r="AE37" s="147"/>
      <c r="AF37" s="147"/>
      <c r="AG37" s="147" t="s">
        <v>124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187" t="s">
        <v>127</v>
      </c>
      <c r="D38" s="160"/>
      <c r="E38" s="161"/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126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7" t="s">
        <v>154</v>
      </c>
      <c r="D39" s="160"/>
      <c r="E39" s="161"/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126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3" x14ac:dyDescent="0.2">
      <c r="A40" s="154"/>
      <c r="B40" s="155"/>
      <c r="C40" s="187" t="s">
        <v>155</v>
      </c>
      <c r="D40" s="160"/>
      <c r="E40" s="161">
        <v>269.17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126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7" t="s">
        <v>149</v>
      </c>
      <c r="D41" s="160"/>
      <c r="E41" s="161"/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126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7" t="s">
        <v>156</v>
      </c>
      <c r="D42" s="160"/>
      <c r="E42" s="161">
        <v>281.37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126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7" t="s">
        <v>157</v>
      </c>
      <c r="D43" s="160"/>
      <c r="E43" s="161"/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126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7" t="s">
        <v>158</v>
      </c>
      <c r="D44" s="160"/>
      <c r="E44" s="161">
        <v>281.98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126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7" t="s">
        <v>129</v>
      </c>
      <c r="D45" s="160"/>
      <c r="E45" s="161"/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126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7" t="s">
        <v>154</v>
      </c>
      <c r="D46" s="160"/>
      <c r="E46" s="161"/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126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7" t="s">
        <v>159</v>
      </c>
      <c r="D47" s="160"/>
      <c r="E47" s="161">
        <v>357.23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126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7" t="s">
        <v>149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126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7" t="s">
        <v>160</v>
      </c>
      <c r="D49" s="160"/>
      <c r="E49" s="161">
        <v>487.35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126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7" t="s">
        <v>157</v>
      </c>
      <c r="D50" s="160"/>
      <c r="E50" s="161"/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126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3" x14ac:dyDescent="0.2">
      <c r="A51" s="154"/>
      <c r="B51" s="155"/>
      <c r="C51" s="187" t="s">
        <v>161</v>
      </c>
      <c r="D51" s="160"/>
      <c r="E51" s="161">
        <v>488.04750000000001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126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7" t="s">
        <v>162</v>
      </c>
      <c r="D52" s="160"/>
      <c r="E52" s="161"/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126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7" t="s">
        <v>163</v>
      </c>
      <c r="D53" s="160"/>
      <c r="E53" s="161">
        <v>487.44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126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7" t="s">
        <v>131</v>
      </c>
      <c r="D54" s="160"/>
      <c r="E54" s="161"/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126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7" t="s">
        <v>149</v>
      </c>
      <c r="D55" s="160"/>
      <c r="E55" s="161"/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126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7" t="s">
        <v>164</v>
      </c>
      <c r="D56" s="160"/>
      <c r="E56" s="161">
        <v>637.00199999999995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126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7">
        <v>8</v>
      </c>
      <c r="B57" s="178" t="s">
        <v>165</v>
      </c>
      <c r="C57" s="188" t="s">
        <v>166</v>
      </c>
      <c r="D57" s="179" t="s">
        <v>167</v>
      </c>
      <c r="E57" s="180">
        <v>1</v>
      </c>
      <c r="F57" s="181"/>
      <c r="G57" s="182">
        <f t="shared" ref="G57:G66" si="0">ROUND(E57*F57,2)</f>
        <v>0</v>
      </c>
      <c r="H57" s="181"/>
      <c r="I57" s="182">
        <f t="shared" ref="I57:I66" si="1">ROUND(E57*H57,2)</f>
        <v>0</v>
      </c>
      <c r="J57" s="181"/>
      <c r="K57" s="182">
        <f t="shared" ref="K57:K66" si="2">ROUND(E57*J57,2)</f>
        <v>0</v>
      </c>
      <c r="L57" s="182">
        <v>21</v>
      </c>
      <c r="M57" s="182">
        <f t="shared" ref="M57:M66" si="3">G57*(1+L57/100)</f>
        <v>0</v>
      </c>
      <c r="N57" s="180">
        <v>0</v>
      </c>
      <c r="O57" s="180">
        <f t="shared" ref="O57:O66" si="4">ROUND(E57*N57,2)</f>
        <v>0</v>
      </c>
      <c r="P57" s="180">
        <v>0</v>
      </c>
      <c r="Q57" s="180">
        <f t="shared" ref="Q57:Q66" si="5">ROUND(E57*P57,2)</f>
        <v>0</v>
      </c>
      <c r="R57" s="182"/>
      <c r="S57" s="182" t="s">
        <v>168</v>
      </c>
      <c r="T57" s="183" t="s">
        <v>153</v>
      </c>
      <c r="U57" s="158">
        <v>0</v>
      </c>
      <c r="V57" s="158">
        <f t="shared" ref="V57:V66" si="6">ROUND(E57*U57,2)</f>
        <v>0</v>
      </c>
      <c r="W57" s="158"/>
      <c r="X57" s="158" t="s">
        <v>122</v>
      </c>
      <c r="Y57" s="158" t="s">
        <v>123</v>
      </c>
      <c r="Z57" s="147"/>
      <c r="AA57" s="147"/>
      <c r="AB57" s="147"/>
      <c r="AC57" s="147"/>
      <c r="AD57" s="147"/>
      <c r="AE57" s="147"/>
      <c r="AF57" s="147"/>
      <c r="AG57" s="147" t="s">
        <v>124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7">
        <v>9</v>
      </c>
      <c r="B58" s="178" t="s">
        <v>169</v>
      </c>
      <c r="C58" s="188" t="s">
        <v>170</v>
      </c>
      <c r="D58" s="179" t="s">
        <v>167</v>
      </c>
      <c r="E58" s="180">
        <v>1</v>
      </c>
      <c r="F58" s="181"/>
      <c r="G58" s="182">
        <f t="shared" si="0"/>
        <v>0</v>
      </c>
      <c r="H58" s="181"/>
      <c r="I58" s="182">
        <f t="shared" si="1"/>
        <v>0</v>
      </c>
      <c r="J58" s="181"/>
      <c r="K58" s="182">
        <f t="shared" si="2"/>
        <v>0</v>
      </c>
      <c r="L58" s="182">
        <v>21</v>
      </c>
      <c r="M58" s="182">
        <f t="shared" si="3"/>
        <v>0</v>
      </c>
      <c r="N58" s="180">
        <v>0</v>
      </c>
      <c r="O58" s="180">
        <f t="shared" si="4"/>
        <v>0</v>
      </c>
      <c r="P58" s="180">
        <v>0</v>
      </c>
      <c r="Q58" s="180">
        <f t="shared" si="5"/>
        <v>0</v>
      </c>
      <c r="R58" s="182"/>
      <c r="S58" s="182" t="s">
        <v>168</v>
      </c>
      <c r="T58" s="183" t="s">
        <v>153</v>
      </c>
      <c r="U58" s="158">
        <v>0</v>
      </c>
      <c r="V58" s="158">
        <f t="shared" si="6"/>
        <v>0</v>
      </c>
      <c r="W58" s="158"/>
      <c r="X58" s="158" t="s">
        <v>122</v>
      </c>
      <c r="Y58" s="158" t="s">
        <v>123</v>
      </c>
      <c r="Z58" s="147"/>
      <c r="AA58" s="147"/>
      <c r="AB58" s="147"/>
      <c r="AC58" s="147"/>
      <c r="AD58" s="147"/>
      <c r="AE58" s="147"/>
      <c r="AF58" s="147"/>
      <c r="AG58" s="147" t="s">
        <v>124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7">
        <v>10</v>
      </c>
      <c r="B59" s="178" t="s">
        <v>171</v>
      </c>
      <c r="C59" s="188" t="s">
        <v>172</v>
      </c>
      <c r="D59" s="179" t="s">
        <v>167</v>
      </c>
      <c r="E59" s="180">
        <v>1</v>
      </c>
      <c r="F59" s="181"/>
      <c r="G59" s="182">
        <f t="shared" si="0"/>
        <v>0</v>
      </c>
      <c r="H59" s="181"/>
      <c r="I59" s="182">
        <f t="shared" si="1"/>
        <v>0</v>
      </c>
      <c r="J59" s="181"/>
      <c r="K59" s="182">
        <f t="shared" si="2"/>
        <v>0</v>
      </c>
      <c r="L59" s="182">
        <v>21</v>
      </c>
      <c r="M59" s="182">
        <f t="shared" si="3"/>
        <v>0</v>
      </c>
      <c r="N59" s="180">
        <v>0</v>
      </c>
      <c r="O59" s="180">
        <f t="shared" si="4"/>
        <v>0</v>
      </c>
      <c r="P59" s="180">
        <v>0</v>
      </c>
      <c r="Q59" s="180">
        <f t="shared" si="5"/>
        <v>0</v>
      </c>
      <c r="R59" s="182"/>
      <c r="S59" s="182" t="s">
        <v>168</v>
      </c>
      <c r="T59" s="183" t="s">
        <v>153</v>
      </c>
      <c r="U59" s="158">
        <v>0</v>
      </c>
      <c r="V59" s="158">
        <f t="shared" si="6"/>
        <v>0</v>
      </c>
      <c r="W59" s="158"/>
      <c r="X59" s="158" t="s">
        <v>122</v>
      </c>
      <c r="Y59" s="158" t="s">
        <v>123</v>
      </c>
      <c r="Z59" s="147"/>
      <c r="AA59" s="147"/>
      <c r="AB59" s="147"/>
      <c r="AC59" s="147"/>
      <c r="AD59" s="147"/>
      <c r="AE59" s="147"/>
      <c r="AF59" s="147"/>
      <c r="AG59" s="147" t="s">
        <v>124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77">
        <v>11</v>
      </c>
      <c r="B60" s="178" t="s">
        <v>173</v>
      </c>
      <c r="C60" s="188" t="s">
        <v>174</v>
      </c>
      <c r="D60" s="179" t="s">
        <v>167</v>
      </c>
      <c r="E60" s="180">
        <v>1</v>
      </c>
      <c r="F60" s="181"/>
      <c r="G60" s="182">
        <f t="shared" si="0"/>
        <v>0</v>
      </c>
      <c r="H60" s="181"/>
      <c r="I60" s="182">
        <f t="shared" si="1"/>
        <v>0</v>
      </c>
      <c r="J60" s="181"/>
      <c r="K60" s="182">
        <f t="shared" si="2"/>
        <v>0</v>
      </c>
      <c r="L60" s="182">
        <v>21</v>
      </c>
      <c r="M60" s="182">
        <f t="shared" si="3"/>
        <v>0</v>
      </c>
      <c r="N60" s="180">
        <v>0</v>
      </c>
      <c r="O60" s="180">
        <f t="shared" si="4"/>
        <v>0</v>
      </c>
      <c r="P60" s="180">
        <v>0</v>
      </c>
      <c r="Q60" s="180">
        <f t="shared" si="5"/>
        <v>0</v>
      </c>
      <c r="R60" s="182"/>
      <c r="S60" s="182" t="s">
        <v>168</v>
      </c>
      <c r="T60" s="183" t="s">
        <v>153</v>
      </c>
      <c r="U60" s="158">
        <v>0</v>
      </c>
      <c r="V60" s="158">
        <f t="shared" si="6"/>
        <v>0</v>
      </c>
      <c r="W60" s="158"/>
      <c r="X60" s="158" t="s">
        <v>122</v>
      </c>
      <c r="Y60" s="158" t="s">
        <v>123</v>
      </c>
      <c r="Z60" s="147"/>
      <c r="AA60" s="147"/>
      <c r="AB60" s="147"/>
      <c r="AC60" s="147"/>
      <c r="AD60" s="147"/>
      <c r="AE60" s="147"/>
      <c r="AF60" s="147"/>
      <c r="AG60" s="147" t="s">
        <v>124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7">
        <v>12</v>
      </c>
      <c r="B61" s="178" t="s">
        <v>175</v>
      </c>
      <c r="C61" s="188" t="s">
        <v>176</v>
      </c>
      <c r="D61" s="179" t="s">
        <v>167</v>
      </c>
      <c r="E61" s="180">
        <v>1</v>
      </c>
      <c r="F61" s="181"/>
      <c r="G61" s="182">
        <f t="shared" si="0"/>
        <v>0</v>
      </c>
      <c r="H61" s="181"/>
      <c r="I61" s="182">
        <f t="shared" si="1"/>
        <v>0</v>
      </c>
      <c r="J61" s="181"/>
      <c r="K61" s="182">
        <f t="shared" si="2"/>
        <v>0</v>
      </c>
      <c r="L61" s="182">
        <v>21</v>
      </c>
      <c r="M61" s="182">
        <f t="shared" si="3"/>
        <v>0</v>
      </c>
      <c r="N61" s="180">
        <v>0</v>
      </c>
      <c r="O61" s="180">
        <f t="shared" si="4"/>
        <v>0</v>
      </c>
      <c r="P61" s="180">
        <v>0</v>
      </c>
      <c r="Q61" s="180">
        <f t="shared" si="5"/>
        <v>0</v>
      </c>
      <c r="R61" s="182"/>
      <c r="S61" s="182" t="s">
        <v>168</v>
      </c>
      <c r="T61" s="183" t="s">
        <v>153</v>
      </c>
      <c r="U61" s="158">
        <v>0</v>
      </c>
      <c r="V61" s="158">
        <f t="shared" si="6"/>
        <v>0</v>
      </c>
      <c r="W61" s="158"/>
      <c r="X61" s="158" t="s">
        <v>122</v>
      </c>
      <c r="Y61" s="158" t="s">
        <v>123</v>
      </c>
      <c r="Z61" s="147"/>
      <c r="AA61" s="147"/>
      <c r="AB61" s="147"/>
      <c r="AC61" s="147"/>
      <c r="AD61" s="147"/>
      <c r="AE61" s="147"/>
      <c r="AF61" s="147"/>
      <c r="AG61" s="147" t="s">
        <v>124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7">
        <v>13</v>
      </c>
      <c r="B62" s="178" t="s">
        <v>177</v>
      </c>
      <c r="C62" s="188" t="s">
        <v>178</v>
      </c>
      <c r="D62" s="179" t="s">
        <v>167</v>
      </c>
      <c r="E62" s="180">
        <v>1</v>
      </c>
      <c r="F62" s="181"/>
      <c r="G62" s="182">
        <f t="shared" si="0"/>
        <v>0</v>
      </c>
      <c r="H62" s="181"/>
      <c r="I62" s="182">
        <f t="shared" si="1"/>
        <v>0</v>
      </c>
      <c r="J62" s="181"/>
      <c r="K62" s="182">
        <f t="shared" si="2"/>
        <v>0</v>
      </c>
      <c r="L62" s="182">
        <v>21</v>
      </c>
      <c r="M62" s="182">
        <f t="shared" si="3"/>
        <v>0</v>
      </c>
      <c r="N62" s="180">
        <v>0</v>
      </c>
      <c r="O62" s="180">
        <f t="shared" si="4"/>
        <v>0</v>
      </c>
      <c r="P62" s="180">
        <v>0</v>
      </c>
      <c r="Q62" s="180">
        <f t="shared" si="5"/>
        <v>0</v>
      </c>
      <c r="R62" s="182"/>
      <c r="S62" s="182" t="s">
        <v>168</v>
      </c>
      <c r="T62" s="183" t="s">
        <v>153</v>
      </c>
      <c r="U62" s="158">
        <v>0</v>
      </c>
      <c r="V62" s="158">
        <f t="shared" si="6"/>
        <v>0</v>
      </c>
      <c r="W62" s="158"/>
      <c r="X62" s="158" t="s">
        <v>122</v>
      </c>
      <c r="Y62" s="158" t="s">
        <v>123</v>
      </c>
      <c r="Z62" s="147"/>
      <c r="AA62" s="147"/>
      <c r="AB62" s="147"/>
      <c r="AC62" s="147"/>
      <c r="AD62" s="147"/>
      <c r="AE62" s="147"/>
      <c r="AF62" s="147"/>
      <c r="AG62" s="147" t="s">
        <v>124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33.75" outlineLevel="1" x14ac:dyDescent="0.2">
      <c r="A63" s="177">
        <v>14</v>
      </c>
      <c r="B63" s="178" t="s">
        <v>179</v>
      </c>
      <c r="C63" s="188" t="s">
        <v>180</v>
      </c>
      <c r="D63" s="179" t="s">
        <v>167</v>
      </c>
      <c r="E63" s="180">
        <v>1</v>
      </c>
      <c r="F63" s="181"/>
      <c r="G63" s="182">
        <f t="shared" si="0"/>
        <v>0</v>
      </c>
      <c r="H63" s="181"/>
      <c r="I63" s="182">
        <f t="shared" si="1"/>
        <v>0</v>
      </c>
      <c r="J63" s="181"/>
      <c r="K63" s="182">
        <f t="shared" si="2"/>
        <v>0</v>
      </c>
      <c r="L63" s="182">
        <v>21</v>
      </c>
      <c r="M63" s="182">
        <f t="shared" si="3"/>
        <v>0</v>
      </c>
      <c r="N63" s="180">
        <v>0</v>
      </c>
      <c r="O63" s="180">
        <f t="shared" si="4"/>
        <v>0</v>
      </c>
      <c r="P63" s="180">
        <v>0</v>
      </c>
      <c r="Q63" s="180">
        <f t="shared" si="5"/>
        <v>0</v>
      </c>
      <c r="R63" s="182"/>
      <c r="S63" s="182" t="s">
        <v>168</v>
      </c>
      <c r="T63" s="183" t="s">
        <v>153</v>
      </c>
      <c r="U63" s="158">
        <v>0</v>
      </c>
      <c r="V63" s="158">
        <f t="shared" si="6"/>
        <v>0</v>
      </c>
      <c r="W63" s="158"/>
      <c r="X63" s="158" t="s">
        <v>122</v>
      </c>
      <c r="Y63" s="158" t="s">
        <v>123</v>
      </c>
      <c r="Z63" s="147"/>
      <c r="AA63" s="147"/>
      <c r="AB63" s="147"/>
      <c r="AC63" s="147"/>
      <c r="AD63" s="147"/>
      <c r="AE63" s="147"/>
      <c r="AF63" s="147"/>
      <c r="AG63" s="147" t="s">
        <v>124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7">
        <v>15</v>
      </c>
      <c r="B64" s="178" t="s">
        <v>181</v>
      </c>
      <c r="C64" s="188" t="s">
        <v>182</v>
      </c>
      <c r="D64" s="179" t="s">
        <v>167</v>
      </c>
      <c r="E64" s="180">
        <v>1</v>
      </c>
      <c r="F64" s="181"/>
      <c r="G64" s="182">
        <f t="shared" si="0"/>
        <v>0</v>
      </c>
      <c r="H64" s="181"/>
      <c r="I64" s="182">
        <f t="shared" si="1"/>
        <v>0</v>
      </c>
      <c r="J64" s="181"/>
      <c r="K64" s="182">
        <f t="shared" si="2"/>
        <v>0</v>
      </c>
      <c r="L64" s="182">
        <v>21</v>
      </c>
      <c r="M64" s="182">
        <f t="shared" si="3"/>
        <v>0</v>
      </c>
      <c r="N64" s="180">
        <v>0</v>
      </c>
      <c r="O64" s="180">
        <f t="shared" si="4"/>
        <v>0</v>
      </c>
      <c r="P64" s="180">
        <v>0</v>
      </c>
      <c r="Q64" s="180">
        <f t="shared" si="5"/>
        <v>0</v>
      </c>
      <c r="R64" s="182"/>
      <c r="S64" s="182" t="s">
        <v>168</v>
      </c>
      <c r="T64" s="183" t="s">
        <v>153</v>
      </c>
      <c r="U64" s="158">
        <v>0</v>
      </c>
      <c r="V64" s="158">
        <f t="shared" si="6"/>
        <v>0</v>
      </c>
      <c r="W64" s="158"/>
      <c r="X64" s="158" t="s">
        <v>122</v>
      </c>
      <c r="Y64" s="158" t="s">
        <v>123</v>
      </c>
      <c r="Z64" s="147"/>
      <c r="AA64" s="147"/>
      <c r="AB64" s="147"/>
      <c r="AC64" s="147"/>
      <c r="AD64" s="147"/>
      <c r="AE64" s="147"/>
      <c r="AF64" s="147"/>
      <c r="AG64" s="147" t="s">
        <v>124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7">
        <v>16</v>
      </c>
      <c r="B65" s="178" t="s">
        <v>183</v>
      </c>
      <c r="C65" s="188" t="s">
        <v>184</v>
      </c>
      <c r="D65" s="179" t="s">
        <v>167</v>
      </c>
      <c r="E65" s="180">
        <v>1</v>
      </c>
      <c r="F65" s="181"/>
      <c r="G65" s="182">
        <f t="shared" si="0"/>
        <v>0</v>
      </c>
      <c r="H65" s="181"/>
      <c r="I65" s="182">
        <f t="shared" si="1"/>
        <v>0</v>
      </c>
      <c r="J65" s="181"/>
      <c r="K65" s="182">
        <f t="shared" si="2"/>
        <v>0</v>
      </c>
      <c r="L65" s="182">
        <v>21</v>
      </c>
      <c r="M65" s="182">
        <f t="shared" si="3"/>
        <v>0</v>
      </c>
      <c r="N65" s="180">
        <v>0</v>
      </c>
      <c r="O65" s="180">
        <f t="shared" si="4"/>
        <v>0</v>
      </c>
      <c r="P65" s="180">
        <v>0</v>
      </c>
      <c r="Q65" s="180">
        <f t="shared" si="5"/>
        <v>0</v>
      </c>
      <c r="R65" s="182"/>
      <c r="S65" s="182" t="s">
        <v>168</v>
      </c>
      <c r="T65" s="183" t="s">
        <v>153</v>
      </c>
      <c r="U65" s="158">
        <v>0</v>
      </c>
      <c r="V65" s="158">
        <f t="shared" si="6"/>
        <v>0</v>
      </c>
      <c r="W65" s="158"/>
      <c r="X65" s="158" t="s">
        <v>122</v>
      </c>
      <c r="Y65" s="158" t="s">
        <v>123</v>
      </c>
      <c r="Z65" s="147"/>
      <c r="AA65" s="147"/>
      <c r="AB65" s="147"/>
      <c r="AC65" s="147"/>
      <c r="AD65" s="147"/>
      <c r="AE65" s="147"/>
      <c r="AF65" s="147"/>
      <c r="AG65" s="147" t="s">
        <v>124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7">
        <v>17</v>
      </c>
      <c r="B66" s="178" t="s">
        <v>185</v>
      </c>
      <c r="C66" s="188" t="s">
        <v>186</v>
      </c>
      <c r="D66" s="179" t="s">
        <v>187</v>
      </c>
      <c r="E66" s="180">
        <v>100</v>
      </c>
      <c r="F66" s="181"/>
      <c r="G66" s="182">
        <f t="shared" si="0"/>
        <v>0</v>
      </c>
      <c r="H66" s="181"/>
      <c r="I66" s="182">
        <f t="shared" si="1"/>
        <v>0</v>
      </c>
      <c r="J66" s="181"/>
      <c r="K66" s="182">
        <f t="shared" si="2"/>
        <v>0</v>
      </c>
      <c r="L66" s="182">
        <v>21</v>
      </c>
      <c r="M66" s="182">
        <f t="shared" si="3"/>
        <v>0</v>
      </c>
      <c r="N66" s="180">
        <v>0</v>
      </c>
      <c r="O66" s="180">
        <f t="shared" si="4"/>
        <v>0</v>
      </c>
      <c r="P66" s="180">
        <v>0</v>
      </c>
      <c r="Q66" s="180">
        <f t="shared" si="5"/>
        <v>0</v>
      </c>
      <c r="R66" s="182"/>
      <c r="S66" s="182" t="s">
        <v>168</v>
      </c>
      <c r="T66" s="183" t="s">
        <v>153</v>
      </c>
      <c r="U66" s="158">
        <v>0</v>
      </c>
      <c r="V66" s="158">
        <f t="shared" si="6"/>
        <v>0</v>
      </c>
      <c r="W66" s="158"/>
      <c r="X66" s="158" t="s">
        <v>122</v>
      </c>
      <c r="Y66" s="158" t="s">
        <v>123</v>
      </c>
      <c r="Z66" s="147"/>
      <c r="AA66" s="147"/>
      <c r="AB66" s="147"/>
      <c r="AC66" s="147"/>
      <c r="AD66" s="147"/>
      <c r="AE66" s="147"/>
      <c r="AF66" s="147"/>
      <c r="AG66" s="147" t="s">
        <v>124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5.5" x14ac:dyDescent="0.2">
      <c r="A67" s="163" t="s">
        <v>116</v>
      </c>
      <c r="B67" s="164" t="s">
        <v>72</v>
      </c>
      <c r="C67" s="185" t="s">
        <v>73</v>
      </c>
      <c r="D67" s="165"/>
      <c r="E67" s="166"/>
      <c r="F67" s="167"/>
      <c r="G67" s="167">
        <f>SUMIF(AG68:AG70,"&lt;&gt;NOR",G68:G70)</f>
        <v>0</v>
      </c>
      <c r="H67" s="167"/>
      <c r="I67" s="167">
        <f>SUM(I68:I70)</f>
        <v>0</v>
      </c>
      <c r="J67" s="167"/>
      <c r="K67" s="167">
        <f>SUM(K68:K70)</f>
        <v>0</v>
      </c>
      <c r="L67" s="167"/>
      <c r="M67" s="167">
        <f>SUM(M68:M70)</f>
        <v>0</v>
      </c>
      <c r="N67" s="166"/>
      <c r="O67" s="166">
        <f>SUM(O68:O70)</f>
        <v>0.72</v>
      </c>
      <c r="P67" s="166"/>
      <c r="Q67" s="166">
        <f>SUM(Q68:Q70)</f>
        <v>0</v>
      </c>
      <c r="R67" s="167"/>
      <c r="S67" s="167"/>
      <c r="T67" s="168"/>
      <c r="U67" s="162"/>
      <c r="V67" s="162">
        <f>SUM(V68:V70)</f>
        <v>104.45</v>
      </c>
      <c r="W67" s="162"/>
      <c r="X67" s="162"/>
      <c r="Y67" s="162"/>
      <c r="AG67" t="s">
        <v>117</v>
      </c>
    </row>
    <row r="68" spans="1:60" outlineLevel="1" x14ac:dyDescent="0.2">
      <c r="A68" s="177">
        <v>18</v>
      </c>
      <c r="B68" s="178" t="s">
        <v>188</v>
      </c>
      <c r="C68" s="188" t="s">
        <v>189</v>
      </c>
      <c r="D68" s="179" t="s">
        <v>190</v>
      </c>
      <c r="E68" s="180">
        <v>35</v>
      </c>
      <c r="F68" s="181"/>
      <c r="G68" s="182">
        <f>ROUND(E68*F68,2)</f>
        <v>0</v>
      </c>
      <c r="H68" s="181"/>
      <c r="I68" s="182">
        <f>ROUND(E68*H68,2)</f>
        <v>0</v>
      </c>
      <c r="J68" s="181"/>
      <c r="K68" s="182">
        <f>ROUND(E68*J68,2)</f>
        <v>0</v>
      </c>
      <c r="L68" s="182">
        <v>21</v>
      </c>
      <c r="M68" s="182">
        <f>G68*(1+L68/100)</f>
        <v>0</v>
      </c>
      <c r="N68" s="180">
        <v>1.146E-2</v>
      </c>
      <c r="O68" s="180">
        <f>ROUND(E68*N68,2)</f>
        <v>0.4</v>
      </c>
      <c r="P68" s="180">
        <v>0</v>
      </c>
      <c r="Q68" s="180">
        <f>ROUND(E68*P68,2)</f>
        <v>0</v>
      </c>
      <c r="R68" s="182"/>
      <c r="S68" s="182" t="s">
        <v>168</v>
      </c>
      <c r="T68" s="183" t="s">
        <v>153</v>
      </c>
      <c r="U68" s="158">
        <v>1.6579999999999999</v>
      </c>
      <c r="V68" s="158">
        <f>ROUND(E68*U68,2)</f>
        <v>58.03</v>
      </c>
      <c r="W68" s="158"/>
      <c r="X68" s="158" t="s">
        <v>122</v>
      </c>
      <c r="Y68" s="158" t="s">
        <v>123</v>
      </c>
      <c r="Z68" s="147"/>
      <c r="AA68" s="147"/>
      <c r="AB68" s="147"/>
      <c r="AC68" s="147"/>
      <c r="AD68" s="147"/>
      <c r="AE68" s="147"/>
      <c r="AF68" s="147"/>
      <c r="AG68" s="147" t="s">
        <v>124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0">
        <v>19</v>
      </c>
      <c r="B69" s="171" t="s">
        <v>191</v>
      </c>
      <c r="C69" s="186" t="s">
        <v>192</v>
      </c>
      <c r="D69" s="172" t="s">
        <v>190</v>
      </c>
      <c r="E69" s="173">
        <v>28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3">
        <v>1.146E-2</v>
      </c>
      <c r="O69" s="173">
        <f>ROUND(E69*N69,2)</f>
        <v>0.32</v>
      </c>
      <c r="P69" s="173">
        <v>0</v>
      </c>
      <c r="Q69" s="173">
        <f>ROUND(E69*P69,2)</f>
        <v>0</v>
      </c>
      <c r="R69" s="175"/>
      <c r="S69" s="175" t="s">
        <v>168</v>
      </c>
      <c r="T69" s="176" t="s">
        <v>153</v>
      </c>
      <c r="U69" s="158">
        <v>1.6579999999999999</v>
      </c>
      <c r="V69" s="158">
        <f>ROUND(E69*U69,2)</f>
        <v>46.42</v>
      </c>
      <c r="W69" s="158"/>
      <c r="X69" s="158" t="s">
        <v>122</v>
      </c>
      <c r="Y69" s="158" t="s">
        <v>123</v>
      </c>
      <c r="Z69" s="147"/>
      <c r="AA69" s="147"/>
      <c r="AB69" s="147"/>
      <c r="AC69" s="147"/>
      <c r="AD69" s="147"/>
      <c r="AE69" s="147"/>
      <c r="AF69" s="147"/>
      <c r="AG69" s="147" t="s">
        <v>124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7" t="s">
        <v>193</v>
      </c>
      <c r="D70" s="160"/>
      <c r="E70" s="161">
        <v>28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126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">
      <c r="A71" s="163" t="s">
        <v>116</v>
      </c>
      <c r="B71" s="164" t="s">
        <v>74</v>
      </c>
      <c r="C71" s="185" t="s">
        <v>75</v>
      </c>
      <c r="D71" s="165"/>
      <c r="E71" s="166"/>
      <c r="F71" s="167"/>
      <c r="G71" s="167">
        <f>SUMIF(AG72:AG73,"&lt;&gt;NOR",G72:G73)</f>
        <v>0</v>
      </c>
      <c r="H71" s="167"/>
      <c r="I71" s="167">
        <f>SUM(I72:I73)</f>
        <v>0</v>
      </c>
      <c r="J71" s="167"/>
      <c r="K71" s="167">
        <f>SUM(K72:K73)</f>
        <v>0</v>
      </c>
      <c r="L71" s="167"/>
      <c r="M71" s="167">
        <f>SUM(M72:M73)</f>
        <v>0</v>
      </c>
      <c r="N71" s="166"/>
      <c r="O71" s="166">
        <f>SUM(O72:O73)</f>
        <v>0</v>
      </c>
      <c r="P71" s="166"/>
      <c r="Q71" s="166">
        <f>SUM(Q72:Q73)</f>
        <v>0</v>
      </c>
      <c r="R71" s="167"/>
      <c r="S71" s="167"/>
      <c r="T71" s="168"/>
      <c r="U71" s="162"/>
      <c r="V71" s="162">
        <f>SUM(V72:V73)</f>
        <v>0</v>
      </c>
      <c r="W71" s="162"/>
      <c r="X71" s="162"/>
      <c r="Y71" s="162"/>
      <c r="AG71" t="s">
        <v>117</v>
      </c>
    </row>
    <row r="72" spans="1:60" ht="22.5" outlineLevel="1" x14ac:dyDescent="0.2">
      <c r="A72" s="177">
        <v>20</v>
      </c>
      <c r="B72" s="178" t="s">
        <v>194</v>
      </c>
      <c r="C72" s="188" t="s">
        <v>195</v>
      </c>
      <c r="D72" s="179" t="s">
        <v>167</v>
      </c>
      <c r="E72" s="180">
        <v>1</v>
      </c>
      <c r="F72" s="181"/>
      <c r="G72" s="182">
        <f>ROUND(E72*F72,2)</f>
        <v>0</v>
      </c>
      <c r="H72" s="181"/>
      <c r="I72" s="182">
        <f>ROUND(E72*H72,2)</f>
        <v>0</v>
      </c>
      <c r="J72" s="181"/>
      <c r="K72" s="182">
        <f>ROUND(E72*J72,2)</f>
        <v>0</v>
      </c>
      <c r="L72" s="182">
        <v>21</v>
      </c>
      <c r="M72" s="182">
        <f>G72*(1+L72/100)</f>
        <v>0</v>
      </c>
      <c r="N72" s="180">
        <v>0</v>
      </c>
      <c r="O72" s="180">
        <f>ROUND(E72*N72,2)</f>
        <v>0</v>
      </c>
      <c r="P72" s="180">
        <v>0</v>
      </c>
      <c r="Q72" s="180">
        <f>ROUND(E72*P72,2)</f>
        <v>0</v>
      </c>
      <c r="R72" s="182"/>
      <c r="S72" s="182" t="s">
        <v>168</v>
      </c>
      <c r="T72" s="183" t="s">
        <v>153</v>
      </c>
      <c r="U72" s="158">
        <v>0</v>
      </c>
      <c r="V72" s="158">
        <f>ROUND(E72*U72,2)</f>
        <v>0</v>
      </c>
      <c r="W72" s="158"/>
      <c r="X72" s="158" t="s">
        <v>122</v>
      </c>
      <c r="Y72" s="158" t="s">
        <v>123</v>
      </c>
      <c r="Z72" s="147"/>
      <c r="AA72" s="147"/>
      <c r="AB72" s="147"/>
      <c r="AC72" s="147"/>
      <c r="AD72" s="147"/>
      <c r="AE72" s="147"/>
      <c r="AF72" s="147"/>
      <c r="AG72" s="147" t="s">
        <v>124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7">
        <v>21</v>
      </c>
      <c r="B73" s="178" t="s">
        <v>196</v>
      </c>
      <c r="C73" s="188" t="s">
        <v>197</v>
      </c>
      <c r="D73" s="179" t="s">
        <v>167</v>
      </c>
      <c r="E73" s="180">
        <v>1</v>
      </c>
      <c r="F73" s="181"/>
      <c r="G73" s="182">
        <f>ROUND(E73*F73,2)</f>
        <v>0</v>
      </c>
      <c r="H73" s="181"/>
      <c r="I73" s="182">
        <f>ROUND(E73*H73,2)</f>
        <v>0</v>
      </c>
      <c r="J73" s="181"/>
      <c r="K73" s="182">
        <f>ROUND(E73*J73,2)</f>
        <v>0</v>
      </c>
      <c r="L73" s="182">
        <v>21</v>
      </c>
      <c r="M73" s="182">
        <f>G73*(1+L73/100)</f>
        <v>0</v>
      </c>
      <c r="N73" s="180">
        <v>0</v>
      </c>
      <c r="O73" s="180">
        <f>ROUND(E73*N73,2)</f>
        <v>0</v>
      </c>
      <c r="P73" s="180">
        <v>0</v>
      </c>
      <c r="Q73" s="180">
        <f>ROUND(E73*P73,2)</f>
        <v>0</v>
      </c>
      <c r="R73" s="182"/>
      <c r="S73" s="182" t="s">
        <v>168</v>
      </c>
      <c r="T73" s="183" t="s">
        <v>153</v>
      </c>
      <c r="U73" s="158">
        <v>0</v>
      </c>
      <c r="V73" s="158">
        <f>ROUND(E73*U73,2)</f>
        <v>0</v>
      </c>
      <c r="W73" s="158"/>
      <c r="X73" s="158" t="s">
        <v>122</v>
      </c>
      <c r="Y73" s="158" t="s">
        <v>123</v>
      </c>
      <c r="Z73" s="147"/>
      <c r="AA73" s="147"/>
      <c r="AB73" s="147"/>
      <c r="AC73" s="147"/>
      <c r="AD73" s="147"/>
      <c r="AE73" s="147"/>
      <c r="AF73" s="147"/>
      <c r="AG73" s="147" t="s">
        <v>124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x14ac:dyDescent="0.2">
      <c r="A74" s="163" t="s">
        <v>116</v>
      </c>
      <c r="B74" s="164" t="s">
        <v>76</v>
      </c>
      <c r="C74" s="185" t="s">
        <v>77</v>
      </c>
      <c r="D74" s="165"/>
      <c r="E74" s="166"/>
      <c r="F74" s="167"/>
      <c r="G74" s="167">
        <f>SUMIF(AG75:AG77,"&lt;&gt;NOR",G75:G77)</f>
        <v>0</v>
      </c>
      <c r="H74" s="167"/>
      <c r="I74" s="167">
        <f>SUM(I75:I77)</f>
        <v>0</v>
      </c>
      <c r="J74" s="167"/>
      <c r="K74" s="167">
        <f>SUM(K75:K77)</f>
        <v>0</v>
      </c>
      <c r="L74" s="167"/>
      <c r="M74" s="167">
        <f>SUM(M75:M77)</f>
        <v>0</v>
      </c>
      <c r="N74" s="166"/>
      <c r="O74" s="166">
        <f>SUM(O75:O77)</f>
        <v>0</v>
      </c>
      <c r="P74" s="166"/>
      <c r="Q74" s="166">
        <f>SUM(Q75:Q77)</f>
        <v>0.89</v>
      </c>
      <c r="R74" s="167"/>
      <c r="S74" s="167"/>
      <c r="T74" s="168"/>
      <c r="U74" s="162"/>
      <c r="V74" s="162">
        <f>SUM(V75:V77)</f>
        <v>297.60000000000002</v>
      </c>
      <c r="W74" s="162"/>
      <c r="X74" s="162"/>
      <c r="Y74" s="162"/>
      <c r="AG74" t="s">
        <v>117</v>
      </c>
    </row>
    <row r="75" spans="1:60" outlineLevel="1" x14ac:dyDescent="0.2">
      <c r="A75" s="170">
        <v>22</v>
      </c>
      <c r="B75" s="171" t="s">
        <v>198</v>
      </c>
      <c r="C75" s="186" t="s">
        <v>199</v>
      </c>
      <c r="D75" s="172" t="s">
        <v>200</v>
      </c>
      <c r="E75" s="173">
        <v>400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3">
        <v>0</v>
      </c>
      <c r="O75" s="173">
        <f>ROUND(E75*N75,2)</f>
        <v>0</v>
      </c>
      <c r="P75" s="173">
        <v>2.2200000000000002E-3</v>
      </c>
      <c r="Q75" s="173">
        <f>ROUND(E75*P75,2)</f>
        <v>0.89</v>
      </c>
      <c r="R75" s="175"/>
      <c r="S75" s="175" t="s">
        <v>121</v>
      </c>
      <c r="T75" s="176" t="s">
        <v>121</v>
      </c>
      <c r="U75" s="158">
        <v>0.74399999999999999</v>
      </c>
      <c r="V75" s="158">
        <f>ROUND(E75*U75,2)</f>
        <v>297.60000000000002</v>
      </c>
      <c r="W75" s="158"/>
      <c r="X75" s="158" t="s">
        <v>122</v>
      </c>
      <c r="Y75" s="158" t="s">
        <v>123</v>
      </c>
      <c r="Z75" s="147"/>
      <c r="AA75" s="147"/>
      <c r="AB75" s="147"/>
      <c r="AC75" s="147"/>
      <c r="AD75" s="147"/>
      <c r="AE75" s="147"/>
      <c r="AF75" s="147"/>
      <c r="AG75" s="147" t="s">
        <v>124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2" x14ac:dyDescent="0.2">
      <c r="A76" s="154"/>
      <c r="B76" s="155"/>
      <c r="C76" s="187" t="s">
        <v>201</v>
      </c>
      <c r="D76" s="160"/>
      <c r="E76" s="161"/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126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7" t="s">
        <v>202</v>
      </c>
      <c r="D77" s="160"/>
      <c r="E77" s="161">
        <v>400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126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x14ac:dyDescent="0.2">
      <c r="A78" s="163" t="s">
        <v>116</v>
      </c>
      <c r="B78" s="164" t="s">
        <v>78</v>
      </c>
      <c r="C78" s="185" t="s">
        <v>79</v>
      </c>
      <c r="D78" s="165"/>
      <c r="E78" s="166"/>
      <c r="F78" s="167"/>
      <c r="G78" s="167">
        <f>SUMIF(AG79:AG82,"&lt;&gt;NOR",G79:G82)</f>
        <v>0</v>
      </c>
      <c r="H78" s="167"/>
      <c r="I78" s="167">
        <f>SUM(I79:I82)</f>
        <v>0</v>
      </c>
      <c r="J78" s="167"/>
      <c r="K78" s="167">
        <f>SUM(K79:K82)</f>
        <v>0</v>
      </c>
      <c r="L78" s="167"/>
      <c r="M78" s="167">
        <f>SUM(M79:M82)</f>
        <v>0</v>
      </c>
      <c r="N78" s="166"/>
      <c r="O78" s="166">
        <f>SUM(O79:O82)</f>
        <v>0.15</v>
      </c>
      <c r="P78" s="166"/>
      <c r="Q78" s="166">
        <f>SUM(Q79:Q82)</f>
        <v>0</v>
      </c>
      <c r="R78" s="167"/>
      <c r="S78" s="167"/>
      <c r="T78" s="168"/>
      <c r="U78" s="162"/>
      <c r="V78" s="162">
        <f>SUM(V79:V82)</f>
        <v>2.14</v>
      </c>
      <c r="W78" s="162"/>
      <c r="X78" s="162"/>
      <c r="Y78" s="162"/>
      <c r="AG78" t="s">
        <v>117</v>
      </c>
    </row>
    <row r="79" spans="1:60" ht="22.5" outlineLevel="1" x14ac:dyDescent="0.2">
      <c r="A79" s="170">
        <v>23</v>
      </c>
      <c r="B79" s="171" t="s">
        <v>203</v>
      </c>
      <c r="C79" s="186" t="s">
        <v>204</v>
      </c>
      <c r="D79" s="172" t="s">
        <v>120</v>
      </c>
      <c r="E79" s="173">
        <v>16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3">
        <v>9.3100000000000006E-3</v>
      </c>
      <c r="O79" s="173">
        <f>ROUND(E79*N79,2)</f>
        <v>0.15</v>
      </c>
      <c r="P79" s="173">
        <v>0</v>
      </c>
      <c r="Q79" s="173">
        <f>ROUND(E79*P79,2)</f>
        <v>0</v>
      </c>
      <c r="R79" s="175"/>
      <c r="S79" s="175" t="s">
        <v>121</v>
      </c>
      <c r="T79" s="176" t="s">
        <v>121</v>
      </c>
      <c r="U79" s="158">
        <v>0.13400000000000001</v>
      </c>
      <c r="V79" s="158">
        <f>ROUND(E79*U79,2)</f>
        <v>2.14</v>
      </c>
      <c r="W79" s="158"/>
      <c r="X79" s="158" t="s">
        <v>122</v>
      </c>
      <c r="Y79" s="158" t="s">
        <v>123</v>
      </c>
      <c r="Z79" s="147"/>
      <c r="AA79" s="147"/>
      <c r="AB79" s="147"/>
      <c r="AC79" s="147"/>
      <c r="AD79" s="147"/>
      <c r="AE79" s="147"/>
      <c r="AF79" s="147"/>
      <c r="AG79" s="147" t="s">
        <v>124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7" t="s">
        <v>205</v>
      </c>
      <c r="D80" s="160"/>
      <c r="E80" s="161"/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126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87" t="s">
        <v>206</v>
      </c>
      <c r="D81" s="160"/>
      <c r="E81" s="161">
        <v>16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126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ht="22.5" outlineLevel="1" x14ac:dyDescent="0.2">
      <c r="A82" s="154">
        <v>24</v>
      </c>
      <c r="B82" s="155" t="s">
        <v>207</v>
      </c>
      <c r="C82" s="189" t="s">
        <v>208</v>
      </c>
      <c r="D82" s="156" t="s">
        <v>0</v>
      </c>
      <c r="E82" s="184"/>
      <c r="F82" s="159"/>
      <c r="G82" s="158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8"/>
      <c r="S82" s="158" t="s">
        <v>121</v>
      </c>
      <c r="T82" s="158" t="s">
        <v>121</v>
      </c>
      <c r="U82" s="158">
        <v>0</v>
      </c>
      <c r="V82" s="158">
        <f>ROUND(E82*U82,2)</f>
        <v>0</v>
      </c>
      <c r="W82" s="158"/>
      <c r="X82" s="158" t="s">
        <v>209</v>
      </c>
      <c r="Y82" s="158" t="s">
        <v>123</v>
      </c>
      <c r="Z82" s="147"/>
      <c r="AA82" s="147"/>
      <c r="AB82" s="147"/>
      <c r="AC82" s="147"/>
      <c r="AD82" s="147"/>
      <c r="AE82" s="147"/>
      <c r="AF82" s="147"/>
      <c r="AG82" s="147" t="s">
        <v>210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x14ac:dyDescent="0.2">
      <c r="A83" s="163" t="s">
        <v>116</v>
      </c>
      <c r="B83" s="164" t="s">
        <v>80</v>
      </c>
      <c r="C83" s="185" t="s">
        <v>81</v>
      </c>
      <c r="D83" s="165"/>
      <c r="E83" s="166"/>
      <c r="F83" s="167"/>
      <c r="G83" s="167">
        <f>SUMIF(AG84:AG116,"&lt;&gt;NOR",G84:G116)</f>
        <v>0</v>
      </c>
      <c r="H83" s="167"/>
      <c r="I83" s="167">
        <f>SUM(I84:I116)</f>
        <v>0</v>
      </c>
      <c r="J83" s="167"/>
      <c r="K83" s="167">
        <f>SUM(K84:K116)</f>
        <v>0</v>
      </c>
      <c r="L83" s="167"/>
      <c r="M83" s="167">
        <f>SUM(M84:M116)</f>
        <v>0</v>
      </c>
      <c r="N83" s="166"/>
      <c r="O83" s="166">
        <f>SUM(O84:O116)</f>
        <v>1.3099999999999998</v>
      </c>
      <c r="P83" s="166"/>
      <c r="Q83" s="166">
        <f>SUM(Q84:Q116)</f>
        <v>0.37</v>
      </c>
      <c r="R83" s="167"/>
      <c r="S83" s="167"/>
      <c r="T83" s="168"/>
      <c r="U83" s="162"/>
      <c r="V83" s="162">
        <f>SUM(V84:V116)</f>
        <v>153.36000000000001</v>
      </c>
      <c r="W83" s="162"/>
      <c r="X83" s="162"/>
      <c r="Y83" s="162"/>
      <c r="AG83" t="s">
        <v>117</v>
      </c>
    </row>
    <row r="84" spans="1:60" outlineLevel="1" x14ac:dyDescent="0.2">
      <c r="A84" s="177">
        <v>25</v>
      </c>
      <c r="B84" s="178" t="s">
        <v>211</v>
      </c>
      <c r="C84" s="188" t="s">
        <v>212</v>
      </c>
      <c r="D84" s="179" t="s">
        <v>120</v>
      </c>
      <c r="E84" s="180">
        <v>410</v>
      </c>
      <c r="F84" s="181"/>
      <c r="G84" s="182">
        <f>ROUND(E84*F84,2)</f>
        <v>0</v>
      </c>
      <c r="H84" s="181"/>
      <c r="I84" s="182">
        <f>ROUND(E84*H84,2)</f>
        <v>0</v>
      </c>
      <c r="J84" s="181"/>
      <c r="K84" s="182">
        <f>ROUND(E84*J84,2)</f>
        <v>0</v>
      </c>
      <c r="L84" s="182">
        <v>21</v>
      </c>
      <c r="M84" s="182">
        <f>G84*(1+L84/100)</f>
        <v>0</v>
      </c>
      <c r="N84" s="180">
        <v>0</v>
      </c>
      <c r="O84" s="180">
        <f>ROUND(E84*N84,2)</f>
        <v>0</v>
      </c>
      <c r="P84" s="180">
        <v>8.9999999999999998E-4</v>
      </c>
      <c r="Q84" s="180">
        <f>ROUND(E84*P84,2)</f>
        <v>0.37</v>
      </c>
      <c r="R84" s="182"/>
      <c r="S84" s="182" t="s">
        <v>121</v>
      </c>
      <c r="T84" s="183" t="s">
        <v>121</v>
      </c>
      <c r="U84" s="158">
        <v>7.6679999999999998E-2</v>
      </c>
      <c r="V84" s="158">
        <f>ROUND(E84*U84,2)</f>
        <v>31.44</v>
      </c>
      <c r="W84" s="158"/>
      <c r="X84" s="158" t="s">
        <v>122</v>
      </c>
      <c r="Y84" s="158" t="s">
        <v>123</v>
      </c>
      <c r="Z84" s="147"/>
      <c r="AA84" s="147"/>
      <c r="AB84" s="147"/>
      <c r="AC84" s="147"/>
      <c r="AD84" s="147"/>
      <c r="AE84" s="147"/>
      <c r="AF84" s="147"/>
      <c r="AG84" s="147" t="s">
        <v>124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7">
        <v>26</v>
      </c>
      <c r="B85" s="178" t="s">
        <v>213</v>
      </c>
      <c r="C85" s="188" t="s">
        <v>214</v>
      </c>
      <c r="D85" s="179" t="s">
        <v>120</v>
      </c>
      <c r="E85" s="180">
        <v>410</v>
      </c>
      <c r="F85" s="181"/>
      <c r="G85" s="182">
        <f>ROUND(E85*F85,2)</f>
        <v>0</v>
      </c>
      <c r="H85" s="181"/>
      <c r="I85" s="182">
        <f>ROUND(E85*H85,2)</f>
        <v>0</v>
      </c>
      <c r="J85" s="181"/>
      <c r="K85" s="182">
        <f>ROUND(E85*J85,2)</f>
        <v>0</v>
      </c>
      <c r="L85" s="182">
        <v>21</v>
      </c>
      <c r="M85" s="182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2"/>
      <c r="S85" s="182" t="s">
        <v>121</v>
      </c>
      <c r="T85" s="183" t="s">
        <v>121</v>
      </c>
      <c r="U85" s="158">
        <v>4.7539999999999999E-2</v>
      </c>
      <c r="V85" s="158">
        <f>ROUND(E85*U85,2)</f>
        <v>19.489999999999998</v>
      </c>
      <c r="W85" s="158"/>
      <c r="X85" s="158" t="s">
        <v>122</v>
      </c>
      <c r="Y85" s="158" t="s">
        <v>123</v>
      </c>
      <c r="Z85" s="147"/>
      <c r="AA85" s="147"/>
      <c r="AB85" s="147"/>
      <c r="AC85" s="147"/>
      <c r="AD85" s="147"/>
      <c r="AE85" s="147"/>
      <c r="AF85" s="147"/>
      <c r="AG85" s="147" t="s">
        <v>124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0">
        <v>27</v>
      </c>
      <c r="B86" s="171" t="s">
        <v>215</v>
      </c>
      <c r="C86" s="186" t="s">
        <v>216</v>
      </c>
      <c r="D86" s="172" t="s">
        <v>120</v>
      </c>
      <c r="E86" s="173">
        <v>410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3">
        <v>6.9999999999999994E-5</v>
      </c>
      <c r="O86" s="173">
        <f>ROUND(E86*N86,2)</f>
        <v>0.03</v>
      </c>
      <c r="P86" s="173">
        <v>0</v>
      </c>
      <c r="Q86" s="173">
        <f>ROUND(E86*P86,2)</f>
        <v>0</v>
      </c>
      <c r="R86" s="175"/>
      <c r="S86" s="175" t="s">
        <v>121</v>
      </c>
      <c r="T86" s="176" t="s">
        <v>121</v>
      </c>
      <c r="U86" s="158">
        <v>3.2480000000000002E-2</v>
      </c>
      <c r="V86" s="158">
        <f>ROUND(E86*U86,2)</f>
        <v>13.32</v>
      </c>
      <c r="W86" s="158"/>
      <c r="X86" s="158" t="s">
        <v>122</v>
      </c>
      <c r="Y86" s="158" t="s">
        <v>123</v>
      </c>
      <c r="Z86" s="147"/>
      <c r="AA86" s="147"/>
      <c r="AB86" s="147"/>
      <c r="AC86" s="147"/>
      <c r="AD86" s="147"/>
      <c r="AE86" s="147"/>
      <c r="AF86" s="147"/>
      <c r="AG86" s="147" t="s">
        <v>124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 x14ac:dyDescent="0.2">
      <c r="A87" s="154"/>
      <c r="B87" s="155"/>
      <c r="C87" s="187" t="s">
        <v>217</v>
      </c>
      <c r="D87" s="160"/>
      <c r="E87" s="161"/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126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87" t="s">
        <v>154</v>
      </c>
      <c r="D88" s="160"/>
      <c r="E88" s="161"/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126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87" t="s">
        <v>218</v>
      </c>
      <c r="D89" s="160"/>
      <c r="E89" s="161">
        <v>150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126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7" t="s">
        <v>149</v>
      </c>
      <c r="D90" s="160"/>
      <c r="E90" s="161"/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126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7" t="s">
        <v>219</v>
      </c>
      <c r="D91" s="160"/>
      <c r="E91" s="161">
        <v>100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126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7" t="s">
        <v>157</v>
      </c>
      <c r="D92" s="160"/>
      <c r="E92" s="161"/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126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7" t="s">
        <v>219</v>
      </c>
      <c r="D93" s="160"/>
      <c r="E93" s="161">
        <v>100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126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7" t="s">
        <v>162</v>
      </c>
      <c r="D94" s="160"/>
      <c r="E94" s="161"/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126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7" t="s">
        <v>220</v>
      </c>
      <c r="D95" s="160"/>
      <c r="E95" s="161">
        <v>60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126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7">
        <v>28</v>
      </c>
      <c r="B96" s="178" t="s">
        <v>221</v>
      </c>
      <c r="C96" s="188" t="s">
        <v>222</v>
      </c>
      <c r="D96" s="179" t="s">
        <v>120</v>
      </c>
      <c r="E96" s="180">
        <v>410</v>
      </c>
      <c r="F96" s="181"/>
      <c r="G96" s="182">
        <f>ROUND(E96*F96,2)</f>
        <v>0</v>
      </c>
      <c r="H96" s="181"/>
      <c r="I96" s="182">
        <f>ROUND(E96*H96,2)</f>
        <v>0</v>
      </c>
      <c r="J96" s="181"/>
      <c r="K96" s="182">
        <f>ROUND(E96*J96,2)</f>
        <v>0</v>
      </c>
      <c r="L96" s="182">
        <v>21</v>
      </c>
      <c r="M96" s="182">
        <f>G96*(1+L96/100)</f>
        <v>0</v>
      </c>
      <c r="N96" s="180">
        <v>3.1E-4</v>
      </c>
      <c r="O96" s="180">
        <f>ROUND(E96*N96,2)</f>
        <v>0.13</v>
      </c>
      <c r="P96" s="180">
        <v>0</v>
      </c>
      <c r="Q96" s="180">
        <f>ROUND(E96*P96,2)</f>
        <v>0</v>
      </c>
      <c r="R96" s="182"/>
      <c r="S96" s="182" t="s">
        <v>121</v>
      </c>
      <c r="T96" s="183" t="s">
        <v>121</v>
      </c>
      <c r="U96" s="158">
        <v>0.10902000000000001</v>
      </c>
      <c r="V96" s="158">
        <f>ROUND(E96*U96,2)</f>
        <v>44.7</v>
      </c>
      <c r="W96" s="158"/>
      <c r="X96" s="158" t="s">
        <v>122</v>
      </c>
      <c r="Y96" s="158" t="s">
        <v>123</v>
      </c>
      <c r="Z96" s="147"/>
      <c r="AA96" s="147"/>
      <c r="AB96" s="147"/>
      <c r="AC96" s="147"/>
      <c r="AD96" s="147"/>
      <c r="AE96" s="147"/>
      <c r="AF96" s="147"/>
      <c r="AG96" s="147" t="s">
        <v>124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1" x14ac:dyDescent="0.2">
      <c r="A97" s="170">
        <v>29</v>
      </c>
      <c r="B97" s="171" t="s">
        <v>223</v>
      </c>
      <c r="C97" s="186" t="s">
        <v>224</v>
      </c>
      <c r="D97" s="172" t="s">
        <v>120</v>
      </c>
      <c r="E97" s="173">
        <v>3289.5895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3">
        <v>3.5E-4</v>
      </c>
      <c r="O97" s="173">
        <f>ROUND(E97*N97,2)</f>
        <v>1.1499999999999999</v>
      </c>
      <c r="P97" s="173">
        <v>0</v>
      </c>
      <c r="Q97" s="173">
        <f>ROUND(E97*P97,2)</f>
        <v>0</v>
      </c>
      <c r="R97" s="175"/>
      <c r="S97" s="175" t="s">
        <v>121</v>
      </c>
      <c r="T97" s="176" t="s">
        <v>121</v>
      </c>
      <c r="U97" s="158">
        <v>1.35E-2</v>
      </c>
      <c r="V97" s="158">
        <f>ROUND(E97*U97,2)</f>
        <v>44.41</v>
      </c>
      <c r="W97" s="158"/>
      <c r="X97" s="158" t="s">
        <v>122</v>
      </c>
      <c r="Y97" s="158" t="s">
        <v>123</v>
      </c>
      <c r="Z97" s="147"/>
      <c r="AA97" s="147"/>
      <c r="AB97" s="147"/>
      <c r="AC97" s="147"/>
      <c r="AD97" s="147"/>
      <c r="AE97" s="147"/>
      <c r="AF97" s="147"/>
      <c r="AG97" s="147" t="s">
        <v>124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7" t="s">
        <v>127</v>
      </c>
      <c r="D98" s="160"/>
      <c r="E98" s="161"/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126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7" t="s">
        <v>154</v>
      </c>
      <c r="D99" s="160"/>
      <c r="E99" s="161"/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126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3" x14ac:dyDescent="0.2">
      <c r="A100" s="154"/>
      <c r="B100" s="155"/>
      <c r="C100" s="187" t="s">
        <v>155</v>
      </c>
      <c r="D100" s="160"/>
      <c r="E100" s="161">
        <v>269.17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126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7" t="s">
        <v>149</v>
      </c>
      <c r="D101" s="160"/>
      <c r="E101" s="161"/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126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7" t="s">
        <v>156</v>
      </c>
      <c r="D102" s="160"/>
      <c r="E102" s="161">
        <v>281.37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126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7" t="s">
        <v>157</v>
      </c>
      <c r="D103" s="160"/>
      <c r="E103" s="161"/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126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7" t="s">
        <v>158</v>
      </c>
      <c r="D104" s="160"/>
      <c r="E104" s="161">
        <v>281.98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126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7" t="s">
        <v>129</v>
      </c>
      <c r="D105" s="160"/>
      <c r="E105" s="161"/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126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7" t="s">
        <v>154</v>
      </c>
      <c r="D106" s="160"/>
      <c r="E106" s="161"/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126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7" t="s">
        <v>159</v>
      </c>
      <c r="D107" s="160"/>
      <c r="E107" s="161">
        <v>357.23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126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7" t="s">
        <v>149</v>
      </c>
      <c r="D108" s="160"/>
      <c r="E108" s="161"/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126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7" t="s">
        <v>160</v>
      </c>
      <c r="D109" s="160"/>
      <c r="E109" s="161">
        <v>487.35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126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7" t="s">
        <v>157</v>
      </c>
      <c r="D110" s="160"/>
      <c r="E110" s="161"/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126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3" x14ac:dyDescent="0.2">
      <c r="A111" s="154"/>
      <c r="B111" s="155"/>
      <c r="C111" s="187" t="s">
        <v>161</v>
      </c>
      <c r="D111" s="160"/>
      <c r="E111" s="161">
        <v>488.04750000000001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126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7" t="s">
        <v>162</v>
      </c>
      <c r="D112" s="160"/>
      <c r="E112" s="161"/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126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7" t="s">
        <v>163</v>
      </c>
      <c r="D113" s="160"/>
      <c r="E113" s="161">
        <v>487.44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126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87" t="s">
        <v>131</v>
      </c>
      <c r="D114" s="160"/>
      <c r="E114" s="161"/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126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7" t="s">
        <v>149</v>
      </c>
      <c r="D115" s="160"/>
      <c r="E115" s="161"/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126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7" t="s">
        <v>164</v>
      </c>
      <c r="D116" s="160"/>
      <c r="E116" s="161">
        <v>637.00199999999995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126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">
      <c r="A117" s="163" t="s">
        <v>116</v>
      </c>
      <c r="B117" s="164" t="s">
        <v>82</v>
      </c>
      <c r="C117" s="185" t="s">
        <v>83</v>
      </c>
      <c r="D117" s="165"/>
      <c r="E117" s="166"/>
      <c r="F117" s="167"/>
      <c r="G117" s="167">
        <f>SUMIF(AG118:AG128,"&lt;&gt;NOR",G118:G128)</f>
        <v>0</v>
      </c>
      <c r="H117" s="167"/>
      <c r="I117" s="167">
        <f>SUM(I118:I128)</f>
        <v>0</v>
      </c>
      <c r="J117" s="167"/>
      <c r="K117" s="167">
        <f>SUM(K118:K128)</f>
        <v>0</v>
      </c>
      <c r="L117" s="167"/>
      <c r="M117" s="167">
        <f>SUM(M118:M128)</f>
        <v>0</v>
      </c>
      <c r="N117" s="166"/>
      <c r="O117" s="166">
        <f>SUM(O118:O128)</f>
        <v>0</v>
      </c>
      <c r="P117" s="166"/>
      <c r="Q117" s="166">
        <f>SUM(Q118:Q128)</f>
        <v>0</v>
      </c>
      <c r="R117" s="167"/>
      <c r="S117" s="167"/>
      <c r="T117" s="168"/>
      <c r="U117" s="162"/>
      <c r="V117" s="162">
        <f>SUM(V118:V128)</f>
        <v>0</v>
      </c>
      <c r="W117" s="162"/>
      <c r="X117" s="162"/>
      <c r="Y117" s="162"/>
      <c r="AG117" t="s">
        <v>117</v>
      </c>
    </row>
    <row r="118" spans="1:60" outlineLevel="1" x14ac:dyDescent="0.2">
      <c r="A118" s="177">
        <v>30</v>
      </c>
      <c r="B118" s="178" t="s">
        <v>225</v>
      </c>
      <c r="C118" s="188" t="s">
        <v>226</v>
      </c>
      <c r="D118" s="179" t="s">
        <v>167</v>
      </c>
      <c r="E118" s="180">
        <v>1</v>
      </c>
      <c r="F118" s="181"/>
      <c r="G118" s="182">
        <f t="shared" ref="G118:G128" si="7">ROUND(E118*F118,2)</f>
        <v>0</v>
      </c>
      <c r="H118" s="181"/>
      <c r="I118" s="182">
        <f t="shared" ref="I118:I128" si="8">ROUND(E118*H118,2)</f>
        <v>0</v>
      </c>
      <c r="J118" s="181"/>
      <c r="K118" s="182">
        <f t="shared" ref="K118:K128" si="9">ROUND(E118*J118,2)</f>
        <v>0</v>
      </c>
      <c r="L118" s="182">
        <v>21</v>
      </c>
      <c r="M118" s="182">
        <f t="shared" ref="M118:M128" si="10">G118*(1+L118/100)</f>
        <v>0</v>
      </c>
      <c r="N118" s="180">
        <v>0</v>
      </c>
      <c r="O118" s="180">
        <f t="shared" ref="O118:O128" si="11">ROUND(E118*N118,2)</f>
        <v>0</v>
      </c>
      <c r="P118" s="180">
        <v>0</v>
      </c>
      <c r="Q118" s="180">
        <f t="shared" ref="Q118:Q128" si="12">ROUND(E118*P118,2)</f>
        <v>0</v>
      </c>
      <c r="R118" s="182"/>
      <c r="S118" s="182" t="s">
        <v>168</v>
      </c>
      <c r="T118" s="183" t="s">
        <v>153</v>
      </c>
      <c r="U118" s="158">
        <v>0</v>
      </c>
      <c r="V118" s="158">
        <f t="shared" ref="V118:V128" si="13">ROUND(E118*U118,2)</f>
        <v>0</v>
      </c>
      <c r="W118" s="158"/>
      <c r="X118" s="158" t="s">
        <v>122</v>
      </c>
      <c r="Y118" s="158" t="s">
        <v>123</v>
      </c>
      <c r="Z118" s="147"/>
      <c r="AA118" s="147"/>
      <c r="AB118" s="147"/>
      <c r="AC118" s="147"/>
      <c r="AD118" s="147"/>
      <c r="AE118" s="147"/>
      <c r="AF118" s="147"/>
      <c r="AG118" s="147" t="s">
        <v>124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7">
        <v>31</v>
      </c>
      <c r="B119" s="178" t="s">
        <v>227</v>
      </c>
      <c r="C119" s="188" t="s">
        <v>228</v>
      </c>
      <c r="D119" s="179" t="s">
        <v>167</v>
      </c>
      <c r="E119" s="180">
        <v>1</v>
      </c>
      <c r="F119" s="181"/>
      <c r="G119" s="182">
        <f t="shared" si="7"/>
        <v>0</v>
      </c>
      <c r="H119" s="181"/>
      <c r="I119" s="182">
        <f t="shared" si="8"/>
        <v>0</v>
      </c>
      <c r="J119" s="181"/>
      <c r="K119" s="182">
        <f t="shared" si="9"/>
        <v>0</v>
      </c>
      <c r="L119" s="182">
        <v>21</v>
      </c>
      <c r="M119" s="182">
        <f t="shared" si="10"/>
        <v>0</v>
      </c>
      <c r="N119" s="180">
        <v>0</v>
      </c>
      <c r="O119" s="180">
        <f t="shared" si="11"/>
        <v>0</v>
      </c>
      <c r="P119" s="180">
        <v>0</v>
      </c>
      <c r="Q119" s="180">
        <f t="shared" si="12"/>
        <v>0</v>
      </c>
      <c r="R119" s="182"/>
      <c r="S119" s="182" t="s">
        <v>168</v>
      </c>
      <c r="T119" s="183" t="s">
        <v>153</v>
      </c>
      <c r="U119" s="158">
        <v>0</v>
      </c>
      <c r="V119" s="158">
        <f t="shared" si="13"/>
        <v>0</v>
      </c>
      <c r="W119" s="158"/>
      <c r="X119" s="158" t="s">
        <v>122</v>
      </c>
      <c r="Y119" s="158" t="s">
        <v>123</v>
      </c>
      <c r="Z119" s="147"/>
      <c r="AA119" s="147"/>
      <c r="AB119" s="147"/>
      <c r="AC119" s="147"/>
      <c r="AD119" s="147"/>
      <c r="AE119" s="147"/>
      <c r="AF119" s="147"/>
      <c r="AG119" s="147" t="s">
        <v>124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7">
        <v>32</v>
      </c>
      <c r="B120" s="178" t="s">
        <v>229</v>
      </c>
      <c r="C120" s="188" t="s">
        <v>230</v>
      </c>
      <c r="D120" s="179" t="s">
        <v>167</v>
      </c>
      <c r="E120" s="180">
        <v>1</v>
      </c>
      <c r="F120" s="181"/>
      <c r="G120" s="182">
        <f t="shared" si="7"/>
        <v>0</v>
      </c>
      <c r="H120" s="181"/>
      <c r="I120" s="182">
        <f t="shared" si="8"/>
        <v>0</v>
      </c>
      <c r="J120" s="181"/>
      <c r="K120" s="182">
        <f t="shared" si="9"/>
        <v>0</v>
      </c>
      <c r="L120" s="182">
        <v>21</v>
      </c>
      <c r="M120" s="182">
        <f t="shared" si="10"/>
        <v>0</v>
      </c>
      <c r="N120" s="180">
        <v>0</v>
      </c>
      <c r="O120" s="180">
        <f t="shared" si="11"/>
        <v>0</v>
      </c>
      <c r="P120" s="180">
        <v>0</v>
      </c>
      <c r="Q120" s="180">
        <f t="shared" si="12"/>
        <v>0</v>
      </c>
      <c r="R120" s="182"/>
      <c r="S120" s="182" t="s">
        <v>168</v>
      </c>
      <c r="T120" s="183" t="s">
        <v>153</v>
      </c>
      <c r="U120" s="158">
        <v>0</v>
      </c>
      <c r="V120" s="158">
        <f t="shared" si="13"/>
        <v>0</v>
      </c>
      <c r="W120" s="158"/>
      <c r="X120" s="158" t="s">
        <v>122</v>
      </c>
      <c r="Y120" s="158" t="s">
        <v>123</v>
      </c>
      <c r="Z120" s="147"/>
      <c r="AA120" s="147"/>
      <c r="AB120" s="147"/>
      <c r="AC120" s="147"/>
      <c r="AD120" s="147"/>
      <c r="AE120" s="147"/>
      <c r="AF120" s="147"/>
      <c r="AG120" s="147" t="s">
        <v>124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7">
        <v>33</v>
      </c>
      <c r="B121" s="178" t="s">
        <v>231</v>
      </c>
      <c r="C121" s="188" t="s">
        <v>232</v>
      </c>
      <c r="D121" s="179" t="s">
        <v>167</v>
      </c>
      <c r="E121" s="180">
        <v>1</v>
      </c>
      <c r="F121" s="181"/>
      <c r="G121" s="182">
        <f t="shared" si="7"/>
        <v>0</v>
      </c>
      <c r="H121" s="181"/>
      <c r="I121" s="182">
        <f t="shared" si="8"/>
        <v>0</v>
      </c>
      <c r="J121" s="181"/>
      <c r="K121" s="182">
        <f t="shared" si="9"/>
        <v>0</v>
      </c>
      <c r="L121" s="182">
        <v>21</v>
      </c>
      <c r="M121" s="182">
        <f t="shared" si="10"/>
        <v>0</v>
      </c>
      <c r="N121" s="180">
        <v>0</v>
      </c>
      <c r="O121" s="180">
        <f t="shared" si="11"/>
        <v>0</v>
      </c>
      <c r="P121" s="180">
        <v>0</v>
      </c>
      <c r="Q121" s="180">
        <f t="shared" si="12"/>
        <v>0</v>
      </c>
      <c r="R121" s="182"/>
      <c r="S121" s="182" t="s">
        <v>168</v>
      </c>
      <c r="T121" s="183" t="s">
        <v>153</v>
      </c>
      <c r="U121" s="158">
        <v>0</v>
      </c>
      <c r="V121" s="158">
        <f t="shared" si="13"/>
        <v>0</v>
      </c>
      <c r="W121" s="158"/>
      <c r="X121" s="158" t="s">
        <v>122</v>
      </c>
      <c r="Y121" s="158" t="s">
        <v>123</v>
      </c>
      <c r="Z121" s="147"/>
      <c r="AA121" s="147"/>
      <c r="AB121" s="147"/>
      <c r="AC121" s="147"/>
      <c r="AD121" s="147"/>
      <c r="AE121" s="147"/>
      <c r="AF121" s="147"/>
      <c r="AG121" s="147" t="s">
        <v>124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ht="22.5" outlineLevel="1" x14ac:dyDescent="0.2">
      <c r="A122" s="177">
        <v>34</v>
      </c>
      <c r="B122" s="178" t="s">
        <v>233</v>
      </c>
      <c r="C122" s="188" t="s">
        <v>234</v>
      </c>
      <c r="D122" s="179" t="s">
        <v>200</v>
      </c>
      <c r="E122" s="180">
        <v>6</v>
      </c>
      <c r="F122" s="181"/>
      <c r="G122" s="182">
        <f t="shared" si="7"/>
        <v>0</v>
      </c>
      <c r="H122" s="181"/>
      <c r="I122" s="182">
        <f t="shared" si="8"/>
        <v>0</v>
      </c>
      <c r="J122" s="181"/>
      <c r="K122" s="182">
        <f t="shared" si="9"/>
        <v>0</v>
      </c>
      <c r="L122" s="182">
        <v>21</v>
      </c>
      <c r="M122" s="182">
        <f t="shared" si="10"/>
        <v>0</v>
      </c>
      <c r="N122" s="180">
        <v>0</v>
      </c>
      <c r="O122" s="180">
        <f t="shared" si="11"/>
        <v>0</v>
      </c>
      <c r="P122" s="180">
        <v>0</v>
      </c>
      <c r="Q122" s="180">
        <f t="shared" si="12"/>
        <v>0</v>
      </c>
      <c r="R122" s="182"/>
      <c r="S122" s="182" t="s">
        <v>168</v>
      </c>
      <c r="T122" s="183" t="s">
        <v>153</v>
      </c>
      <c r="U122" s="158">
        <v>0</v>
      </c>
      <c r="V122" s="158">
        <f t="shared" si="13"/>
        <v>0</v>
      </c>
      <c r="W122" s="158"/>
      <c r="X122" s="158" t="s">
        <v>122</v>
      </c>
      <c r="Y122" s="158" t="s">
        <v>123</v>
      </c>
      <c r="Z122" s="147"/>
      <c r="AA122" s="147"/>
      <c r="AB122" s="147"/>
      <c r="AC122" s="147"/>
      <c r="AD122" s="147"/>
      <c r="AE122" s="147"/>
      <c r="AF122" s="147"/>
      <c r="AG122" s="147" t="s">
        <v>124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77">
        <v>35</v>
      </c>
      <c r="B123" s="178" t="s">
        <v>235</v>
      </c>
      <c r="C123" s="188" t="s">
        <v>236</v>
      </c>
      <c r="D123" s="179" t="s">
        <v>200</v>
      </c>
      <c r="E123" s="180">
        <v>1</v>
      </c>
      <c r="F123" s="181"/>
      <c r="G123" s="182">
        <f t="shared" si="7"/>
        <v>0</v>
      </c>
      <c r="H123" s="181"/>
      <c r="I123" s="182">
        <f t="shared" si="8"/>
        <v>0</v>
      </c>
      <c r="J123" s="181"/>
      <c r="K123" s="182">
        <f t="shared" si="9"/>
        <v>0</v>
      </c>
      <c r="L123" s="182">
        <v>21</v>
      </c>
      <c r="M123" s="182">
        <f t="shared" si="10"/>
        <v>0</v>
      </c>
      <c r="N123" s="180">
        <v>0</v>
      </c>
      <c r="O123" s="180">
        <f t="shared" si="11"/>
        <v>0</v>
      </c>
      <c r="P123" s="180">
        <v>0</v>
      </c>
      <c r="Q123" s="180">
        <f t="shared" si="12"/>
        <v>0</v>
      </c>
      <c r="R123" s="182"/>
      <c r="S123" s="182" t="s">
        <v>168</v>
      </c>
      <c r="T123" s="183" t="s">
        <v>153</v>
      </c>
      <c r="U123" s="158">
        <v>0</v>
      </c>
      <c r="V123" s="158">
        <f t="shared" si="13"/>
        <v>0</v>
      </c>
      <c r="W123" s="158"/>
      <c r="X123" s="158" t="s">
        <v>122</v>
      </c>
      <c r="Y123" s="158" t="s">
        <v>123</v>
      </c>
      <c r="Z123" s="147"/>
      <c r="AA123" s="147"/>
      <c r="AB123" s="147"/>
      <c r="AC123" s="147"/>
      <c r="AD123" s="147"/>
      <c r="AE123" s="147"/>
      <c r="AF123" s="147"/>
      <c r="AG123" s="147" t="s">
        <v>124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33.75" outlineLevel="1" x14ac:dyDescent="0.2">
      <c r="A124" s="177">
        <v>36</v>
      </c>
      <c r="B124" s="178" t="s">
        <v>237</v>
      </c>
      <c r="C124" s="188" t="s">
        <v>238</v>
      </c>
      <c r="D124" s="179" t="s">
        <v>200</v>
      </c>
      <c r="E124" s="180">
        <v>15</v>
      </c>
      <c r="F124" s="181"/>
      <c r="G124" s="182">
        <f t="shared" si="7"/>
        <v>0</v>
      </c>
      <c r="H124" s="181"/>
      <c r="I124" s="182">
        <f t="shared" si="8"/>
        <v>0</v>
      </c>
      <c r="J124" s="181"/>
      <c r="K124" s="182">
        <f t="shared" si="9"/>
        <v>0</v>
      </c>
      <c r="L124" s="182">
        <v>21</v>
      </c>
      <c r="M124" s="182">
        <f t="shared" si="10"/>
        <v>0</v>
      </c>
      <c r="N124" s="180">
        <v>0</v>
      </c>
      <c r="O124" s="180">
        <f t="shared" si="11"/>
        <v>0</v>
      </c>
      <c r="P124" s="180">
        <v>0</v>
      </c>
      <c r="Q124" s="180">
        <f t="shared" si="12"/>
        <v>0</v>
      </c>
      <c r="R124" s="182"/>
      <c r="S124" s="182" t="s">
        <v>168</v>
      </c>
      <c r="T124" s="183" t="s">
        <v>153</v>
      </c>
      <c r="U124" s="158">
        <v>0</v>
      </c>
      <c r="V124" s="158">
        <f t="shared" si="13"/>
        <v>0</v>
      </c>
      <c r="W124" s="158"/>
      <c r="X124" s="158" t="s">
        <v>122</v>
      </c>
      <c r="Y124" s="158" t="s">
        <v>123</v>
      </c>
      <c r="Z124" s="147"/>
      <c r="AA124" s="147"/>
      <c r="AB124" s="147"/>
      <c r="AC124" s="147"/>
      <c r="AD124" s="147"/>
      <c r="AE124" s="147"/>
      <c r="AF124" s="147"/>
      <c r="AG124" s="147" t="s">
        <v>124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33.75" outlineLevel="1" x14ac:dyDescent="0.2">
      <c r="A125" s="177">
        <v>37</v>
      </c>
      <c r="B125" s="178" t="s">
        <v>239</v>
      </c>
      <c r="C125" s="188" t="s">
        <v>240</v>
      </c>
      <c r="D125" s="179" t="s">
        <v>200</v>
      </c>
      <c r="E125" s="180">
        <v>3</v>
      </c>
      <c r="F125" s="181"/>
      <c r="G125" s="182">
        <f t="shared" si="7"/>
        <v>0</v>
      </c>
      <c r="H125" s="181"/>
      <c r="I125" s="182">
        <f t="shared" si="8"/>
        <v>0</v>
      </c>
      <c r="J125" s="181"/>
      <c r="K125" s="182">
        <f t="shared" si="9"/>
        <v>0</v>
      </c>
      <c r="L125" s="182">
        <v>21</v>
      </c>
      <c r="M125" s="182">
        <f t="shared" si="10"/>
        <v>0</v>
      </c>
      <c r="N125" s="180">
        <v>0</v>
      </c>
      <c r="O125" s="180">
        <f t="shared" si="11"/>
        <v>0</v>
      </c>
      <c r="P125" s="180">
        <v>0</v>
      </c>
      <c r="Q125" s="180">
        <f t="shared" si="12"/>
        <v>0</v>
      </c>
      <c r="R125" s="182"/>
      <c r="S125" s="182" t="s">
        <v>168</v>
      </c>
      <c r="T125" s="183" t="s">
        <v>153</v>
      </c>
      <c r="U125" s="158">
        <v>0</v>
      </c>
      <c r="V125" s="158">
        <f t="shared" si="13"/>
        <v>0</v>
      </c>
      <c r="W125" s="158"/>
      <c r="X125" s="158" t="s">
        <v>122</v>
      </c>
      <c r="Y125" s="158" t="s">
        <v>123</v>
      </c>
      <c r="Z125" s="147"/>
      <c r="AA125" s="147"/>
      <c r="AB125" s="147"/>
      <c r="AC125" s="147"/>
      <c r="AD125" s="147"/>
      <c r="AE125" s="147"/>
      <c r="AF125" s="147"/>
      <c r="AG125" s="147" t="s">
        <v>124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33.75" outlineLevel="1" x14ac:dyDescent="0.2">
      <c r="A126" s="177">
        <v>38</v>
      </c>
      <c r="B126" s="178" t="s">
        <v>241</v>
      </c>
      <c r="C126" s="188" t="s">
        <v>242</v>
      </c>
      <c r="D126" s="179" t="s">
        <v>200</v>
      </c>
      <c r="E126" s="180">
        <v>103</v>
      </c>
      <c r="F126" s="181"/>
      <c r="G126" s="182">
        <f t="shared" si="7"/>
        <v>0</v>
      </c>
      <c r="H126" s="181"/>
      <c r="I126" s="182">
        <f t="shared" si="8"/>
        <v>0</v>
      </c>
      <c r="J126" s="181"/>
      <c r="K126" s="182">
        <f t="shared" si="9"/>
        <v>0</v>
      </c>
      <c r="L126" s="182">
        <v>21</v>
      </c>
      <c r="M126" s="182">
        <f t="shared" si="10"/>
        <v>0</v>
      </c>
      <c r="N126" s="180">
        <v>0</v>
      </c>
      <c r="O126" s="180">
        <f t="shared" si="11"/>
        <v>0</v>
      </c>
      <c r="P126" s="180">
        <v>0</v>
      </c>
      <c r="Q126" s="180">
        <f t="shared" si="12"/>
        <v>0</v>
      </c>
      <c r="R126" s="182"/>
      <c r="S126" s="182" t="s">
        <v>168</v>
      </c>
      <c r="T126" s="183" t="s">
        <v>153</v>
      </c>
      <c r="U126" s="158">
        <v>0</v>
      </c>
      <c r="V126" s="158">
        <f t="shared" si="13"/>
        <v>0</v>
      </c>
      <c r="W126" s="158"/>
      <c r="X126" s="158" t="s">
        <v>122</v>
      </c>
      <c r="Y126" s="158" t="s">
        <v>123</v>
      </c>
      <c r="Z126" s="147"/>
      <c r="AA126" s="147"/>
      <c r="AB126" s="147"/>
      <c r="AC126" s="147"/>
      <c r="AD126" s="147"/>
      <c r="AE126" s="147"/>
      <c r="AF126" s="147"/>
      <c r="AG126" s="147" t="s">
        <v>124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33.75" outlineLevel="1" x14ac:dyDescent="0.2">
      <c r="A127" s="177">
        <v>39</v>
      </c>
      <c r="B127" s="178" t="s">
        <v>243</v>
      </c>
      <c r="C127" s="188" t="s">
        <v>244</v>
      </c>
      <c r="D127" s="179" t="s">
        <v>200</v>
      </c>
      <c r="E127" s="180">
        <v>7</v>
      </c>
      <c r="F127" s="181"/>
      <c r="G127" s="182">
        <f t="shared" si="7"/>
        <v>0</v>
      </c>
      <c r="H127" s="181"/>
      <c r="I127" s="182">
        <f t="shared" si="8"/>
        <v>0</v>
      </c>
      <c r="J127" s="181"/>
      <c r="K127" s="182">
        <f t="shared" si="9"/>
        <v>0</v>
      </c>
      <c r="L127" s="182">
        <v>21</v>
      </c>
      <c r="M127" s="182">
        <f t="shared" si="10"/>
        <v>0</v>
      </c>
      <c r="N127" s="180">
        <v>0</v>
      </c>
      <c r="O127" s="180">
        <f t="shared" si="11"/>
        <v>0</v>
      </c>
      <c r="P127" s="180">
        <v>0</v>
      </c>
      <c r="Q127" s="180">
        <f t="shared" si="12"/>
        <v>0</v>
      </c>
      <c r="R127" s="182"/>
      <c r="S127" s="182" t="s">
        <v>168</v>
      </c>
      <c r="T127" s="183" t="s">
        <v>153</v>
      </c>
      <c r="U127" s="158">
        <v>0</v>
      </c>
      <c r="V127" s="158">
        <f t="shared" si="13"/>
        <v>0</v>
      </c>
      <c r="W127" s="158"/>
      <c r="X127" s="158" t="s">
        <v>122</v>
      </c>
      <c r="Y127" s="158" t="s">
        <v>123</v>
      </c>
      <c r="Z127" s="147"/>
      <c r="AA127" s="147"/>
      <c r="AB127" s="147"/>
      <c r="AC127" s="147"/>
      <c r="AD127" s="147"/>
      <c r="AE127" s="147"/>
      <c r="AF127" s="147"/>
      <c r="AG127" s="147" t="s">
        <v>124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33.75" outlineLevel="1" x14ac:dyDescent="0.2">
      <c r="A128" s="177">
        <v>40</v>
      </c>
      <c r="B128" s="178" t="s">
        <v>245</v>
      </c>
      <c r="C128" s="188" t="s">
        <v>246</v>
      </c>
      <c r="D128" s="179" t="s">
        <v>200</v>
      </c>
      <c r="E128" s="180">
        <v>12</v>
      </c>
      <c r="F128" s="181"/>
      <c r="G128" s="182">
        <f t="shared" si="7"/>
        <v>0</v>
      </c>
      <c r="H128" s="181"/>
      <c r="I128" s="182">
        <f t="shared" si="8"/>
        <v>0</v>
      </c>
      <c r="J128" s="181"/>
      <c r="K128" s="182">
        <f t="shared" si="9"/>
        <v>0</v>
      </c>
      <c r="L128" s="182">
        <v>21</v>
      </c>
      <c r="M128" s="182">
        <f t="shared" si="10"/>
        <v>0</v>
      </c>
      <c r="N128" s="180">
        <v>0</v>
      </c>
      <c r="O128" s="180">
        <f t="shared" si="11"/>
        <v>0</v>
      </c>
      <c r="P128" s="180">
        <v>0</v>
      </c>
      <c r="Q128" s="180">
        <f t="shared" si="12"/>
        <v>0</v>
      </c>
      <c r="R128" s="182"/>
      <c r="S128" s="182" t="s">
        <v>168</v>
      </c>
      <c r="T128" s="183" t="s">
        <v>153</v>
      </c>
      <c r="U128" s="158">
        <v>0</v>
      </c>
      <c r="V128" s="158">
        <f t="shared" si="13"/>
        <v>0</v>
      </c>
      <c r="W128" s="158"/>
      <c r="X128" s="158" t="s">
        <v>122</v>
      </c>
      <c r="Y128" s="158" t="s">
        <v>123</v>
      </c>
      <c r="Z128" s="147"/>
      <c r="AA128" s="147"/>
      <c r="AB128" s="147"/>
      <c r="AC128" s="147"/>
      <c r="AD128" s="147"/>
      <c r="AE128" s="147"/>
      <c r="AF128" s="147"/>
      <c r="AG128" s="147" t="s">
        <v>124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x14ac:dyDescent="0.2">
      <c r="A129" s="163" t="s">
        <v>116</v>
      </c>
      <c r="B129" s="164" t="s">
        <v>84</v>
      </c>
      <c r="C129" s="185" t="s">
        <v>85</v>
      </c>
      <c r="D129" s="165"/>
      <c r="E129" s="166"/>
      <c r="F129" s="167"/>
      <c r="G129" s="167">
        <f>SUMIF(AG130:AG131,"&lt;&gt;NOR",G130:G131)</f>
        <v>0</v>
      </c>
      <c r="H129" s="167"/>
      <c r="I129" s="167">
        <f>SUM(I130:I131)</f>
        <v>0</v>
      </c>
      <c r="J129" s="167"/>
      <c r="K129" s="167">
        <f>SUM(K130:K131)</f>
        <v>0</v>
      </c>
      <c r="L129" s="167"/>
      <c r="M129" s="167">
        <f>SUM(M130:M131)</f>
        <v>0</v>
      </c>
      <c r="N129" s="166"/>
      <c r="O129" s="166">
        <f>SUM(O130:O131)</f>
        <v>0</v>
      </c>
      <c r="P129" s="166"/>
      <c r="Q129" s="166">
        <f>SUM(Q130:Q131)</f>
        <v>0</v>
      </c>
      <c r="R129" s="167"/>
      <c r="S129" s="167"/>
      <c r="T129" s="168"/>
      <c r="U129" s="162"/>
      <c r="V129" s="162">
        <f>SUM(V130:V131)</f>
        <v>0</v>
      </c>
      <c r="W129" s="162"/>
      <c r="X129" s="162"/>
      <c r="Y129" s="162"/>
      <c r="AG129" t="s">
        <v>117</v>
      </c>
    </row>
    <row r="130" spans="1:60" ht="22.5" outlineLevel="1" x14ac:dyDescent="0.2">
      <c r="A130" s="177">
        <v>41</v>
      </c>
      <c r="B130" s="178" t="s">
        <v>247</v>
      </c>
      <c r="C130" s="188" t="s">
        <v>248</v>
      </c>
      <c r="D130" s="179" t="s">
        <v>167</v>
      </c>
      <c r="E130" s="173">
        <v>1</v>
      </c>
      <c r="F130" s="181">
        <f>Elektroinstalace!K33</f>
        <v>0</v>
      </c>
      <c r="G130" s="182">
        <f>ROUND(E130*F130,2)</f>
        <v>0</v>
      </c>
      <c r="H130" s="181"/>
      <c r="I130" s="182">
        <f>ROUND(E130*H130,2)</f>
        <v>0</v>
      </c>
      <c r="J130" s="181"/>
      <c r="K130" s="182">
        <f>ROUND(E130*J130,2)</f>
        <v>0</v>
      </c>
      <c r="L130" s="182">
        <v>21</v>
      </c>
      <c r="M130" s="182">
        <f>G130*(1+L130/100)</f>
        <v>0</v>
      </c>
      <c r="N130" s="180">
        <v>0</v>
      </c>
      <c r="O130" s="180">
        <f>ROUND(E130*N130,2)</f>
        <v>0</v>
      </c>
      <c r="P130" s="180">
        <v>0</v>
      </c>
      <c r="Q130" s="180">
        <f>ROUND(E130*P130,2)</f>
        <v>0</v>
      </c>
      <c r="R130" s="182"/>
      <c r="S130" s="182" t="s">
        <v>168</v>
      </c>
      <c r="T130" s="183" t="s">
        <v>153</v>
      </c>
      <c r="U130" s="158">
        <v>0</v>
      </c>
      <c r="V130" s="158">
        <f>ROUND(E130*U130,2)</f>
        <v>0</v>
      </c>
      <c r="W130" s="158"/>
      <c r="X130" s="158" t="s">
        <v>122</v>
      </c>
      <c r="Y130" s="158" t="s">
        <v>123</v>
      </c>
      <c r="Z130" s="147"/>
      <c r="AA130" s="147"/>
      <c r="AB130" s="147"/>
      <c r="AC130" s="147"/>
      <c r="AD130" s="147"/>
      <c r="AE130" s="147"/>
      <c r="AF130" s="147"/>
      <c r="AG130" s="147" t="s">
        <v>124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7">
        <v>42</v>
      </c>
      <c r="B131" s="178" t="s">
        <v>249</v>
      </c>
      <c r="C131" s="188" t="s">
        <v>250</v>
      </c>
      <c r="D131" s="179" t="s">
        <v>0</v>
      </c>
      <c r="E131" s="184"/>
      <c r="F131" s="181"/>
      <c r="G131" s="182">
        <f>ROUND(E131*F131,2)</f>
        <v>0</v>
      </c>
      <c r="H131" s="181"/>
      <c r="I131" s="182">
        <f>ROUND(E131*H131,2)</f>
        <v>0</v>
      </c>
      <c r="J131" s="181"/>
      <c r="K131" s="182">
        <f>ROUND(E131*J131,2)</f>
        <v>0</v>
      </c>
      <c r="L131" s="182">
        <v>21</v>
      </c>
      <c r="M131" s="182">
        <f>G131*(1+L131/100)</f>
        <v>0</v>
      </c>
      <c r="N131" s="180">
        <v>0</v>
      </c>
      <c r="O131" s="180">
        <f>ROUND(E131*N131,2)</f>
        <v>0</v>
      </c>
      <c r="P131" s="180">
        <v>0</v>
      </c>
      <c r="Q131" s="180">
        <f>ROUND(E131*P131,2)</f>
        <v>0</v>
      </c>
      <c r="R131" s="182"/>
      <c r="S131" s="182" t="s">
        <v>168</v>
      </c>
      <c r="T131" s="183" t="s">
        <v>153</v>
      </c>
      <c r="U131" s="158">
        <v>0</v>
      </c>
      <c r="V131" s="158">
        <f>ROUND(E131*U131,2)</f>
        <v>0</v>
      </c>
      <c r="W131" s="158"/>
      <c r="X131" s="158" t="s">
        <v>122</v>
      </c>
      <c r="Y131" s="158" t="s">
        <v>123</v>
      </c>
      <c r="Z131" s="147"/>
      <c r="AA131" s="147"/>
      <c r="AB131" s="147"/>
      <c r="AC131" s="147"/>
      <c r="AD131" s="147"/>
      <c r="AE131" s="147"/>
      <c r="AF131" s="147"/>
      <c r="AG131" s="147" t="s">
        <v>124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x14ac:dyDescent="0.2">
      <c r="A132" s="163" t="s">
        <v>116</v>
      </c>
      <c r="B132" s="164" t="s">
        <v>86</v>
      </c>
      <c r="C132" s="185" t="s">
        <v>77</v>
      </c>
      <c r="D132" s="165"/>
      <c r="E132" s="166"/>
      <c r="F132" s="167"/>
      <c r="G132" s="167">
        <f>SUMIF(AG133:AG143,"&lt;&gt;NOR",G133:G143)</f>
        <v>0</v>
      </c>
      <c r="H132" s="167"/>
      <c r="I132" s="167">
        <f>SUM(I133:I143)</f>
        <v>0</v>
      </c>
      <c r="J132" s="167"/>
      <c r="K132" s="167">
        <f>SUM(K133:K143)</f>
        <v>0</v>
      </c>
      <c r="L132" s="167"/>
      <c r="M132" s="167">
        <f>SUM(M133:M143)</f>
        <v>0</v>
      </c>
      <c r="N132" s="166"/>
      <c r="O132" s="166">
        <f>SUM(O133:O143)</f>
        <v>0</v>
      </c>
      <c r="P132" s="166"/>
      <c r="Q132" s="166">
        <f>SUM(Q133:Q143)</f>
        <v>0</v>
      </c>
      <c r="R132" s="167"/>
      <c r="S132" s="167"/>
      <c r="T132" s="168"/>
      <c r="U132" s="162"/>
      <c r="V132" s="162">
        <f>SUM(V133:V143)</f>
        <v>3.8600000000000003</v>
      </c>
      <c r="W132" s="162"/>
      <c r="X132" s="162"/>
      <c r="Y132" s="162"/>
      <c r="AG132" t="s">
        <v>117</v>
      </c>
    </row>
    <row r="133" spans="1:60" outlineLevel="1" x14ac:dyDescent="0.2">
      <c r="A133" s="170">
        <v>43</v>
      </c>
      <c r="B133" s="171" t="s">
        <v>251</v>
      </c>
      <c r="C133" s="186" t="s">
        <v>252</v>
      </c>
      <c r="D133" s="172" t="s">
        <v>253</v>
      </c>
      <c r="E133" s="173">
        <v>0.36899999999999999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73">
        <v>0</v>
      </c>
      <c r="O133" s="173">
        <f>ROUND(E133*N133,2)</f>
        <v>0</v>
      </c>
      <c r="P133" s="173">
        <v>0</v>
      </c>
      <c r="Q133" s="173">
        <f>ROUND(E133*P133,2)</f>
        <v>0</v>
      </c>
      <c r="R133" s="175"/>
      <c r="S133" s="175" t="s">
        <v>168</v>
      </c>
      <c r="T133" s="176" t="s">
        <v>254</v>
      </c>
      <c r="U133" s="158">
        <v>0</v>
      </c>
      <c r="V133" s="158">
        <f>ROUND(E133*U133,2)</f>
        <v>0</v>
      </c>
      <c r="W133" s="158"/>
      <c r="X133" s="158" t="s">
        <v>122</v>
      </c>
      <c r="Y133" s="158" t="s">
        <v>123</v>
      </c>
      <c r="Z133" s="147"/>
      <c r="AA133" s="147"/>
      <c r="AB133" s="147"/>
      <c r="AC133" s="147"/>
      <c r="AD133" s="147"/>
      <c r="AE133" s="147"/>
      <c r="AF133" s="147"/>
      <c r="AG133" s="147" t="s">
        <v>124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87" t="s">
        <v>255</v>
      </c>
      <c r="D134" s="160"/>
      <c r="E134" s="161">
        <v>0.36899999999999999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126</v>
      </c>
      <c r="AH134" s="147">
        <v>7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22.5" outlineLevel="1" x14ac:dyDescent="0.2">
      <c r="A135" s="170">
        <v>44</v>
      </c>
      <c r="B135" s="171" t="s">
        <v>256</v>
      </c>
      <c r="C135" s="186" t="s">
        <v>257</v>
      </c>
      <c r="D135" s="172" t="s">
        <v>253</v>
      </c>
      <c r="E135" s="173">
        <v>0.88800000000000001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3">
        <v>0</v>
      </c>
      <c r="O135" s="173">
        <f>ROUND(E135*N135,2)</f>
        <v>0</v>
      </c>
      <c r="P135" s="173">
        <v>0</v>
      </c>
      <c r="Q135" s="173">
        <f>ROUND(E135*P135,2)</f>
        <v>0</v>
      </c>
      <c r="R135" s="175"/>
      <c r="S135" s="175" t="s">
        <v>121</v>
      </c>
      <c r="T135" s="176" t="s">
        <v>121</v>
      </c>
      <c r="U135" s="158">
        <v>0</v>
      </c>
      <c r="V135" s="158">
        <f>ROUND(E135*U135,2)</f>
        <v>0</v>
      </c>
      <c r="W135" s="158"/>
      <c r="X135" s="158" t="s">
        <v>122</v>
      </c>
      <c r="Y135" s="158" t="s">
        <v>123</v>
      </c>
      <c r="Z135" s="147"/>
      <c r="AA135" s="147"/>
      <c r="AB135" s="147"/>
      <c r="AC135" s="147"/>
      <c r="AD135" s="147"/>
      <c r="AE135" s="147"/>
      <c r="AF135" s="147"/>
      <c r="AG135" s="147" t="s">
        <v>124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">
      <c r="A136" s="154"/>
      <c r="B136" s="155"/>
      <c r="C136" s="187" t="s">
        <v>258</v>
      </c>
      <c r="D136" s="160"/>
      <c r="E136" s="161">
        <v>0.88800000000000001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126</v>
      </c>
      <c r="AH136" s="147">
        <v>7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7">
        <v>45</v>
      </c>
      <c r="B137" s="178" t="s">
        <v>259</v>
      </c>
      <c r="C137" s="188" t="s">
        <v>260</v>
      </c>
      <c r="D137" s="179" t="s">
        <v>253</v>
      </c>
      <c r="E137" s="180">
        <v>1.2569999999999999</v>
      </c>
      <c r="F137" s="181"/>
      <c r="G137" s="182">
        <f t="shared" ref="G137:G143" si="14">ROUND(E137*F137,2)</f>
        <v>0</v>
      </c>
      <c r="H137" s="181"/>
      <c r="I137" s="182">
        <f t="shared" ref="I137:I143" si="15">ROUND(E137*H137,2)</f>
        <v>0</v>
      </c>
      <c r="J137" s="181"/>
      <c r="K137" s="182">
        <f t="shared" ref="K137:K143" si="16">ROUND(E137*J137,2)</f>
        <v>0</v>
      </c>
      <c r="L137" s="182">
        <v>21</v>
      </c>
      <c r="M137" s="182">
        <f t="shared" ref="M137:M143" si="17">G137*(1+L137/100)</f>
        <v>0</v>
      </c>
      <c r="N137" s="180">
        <v>0</v>
      </c>
      <c r="O137" s="180">
        <f t="shared" ref="O137:O143" si="18">ROUND(E137*N137,2)</f>
        <v>0</v>
      </c>
      <c r="P137" s="180">
        <v>0</v>
      </c>
      <c r="Q137" s="180">
        <f t="shared" ref="Q137:Q143" si="19">ROUND(E137*P137,2)</f>
        <v>0</v>
      </c>
      <c r="R137" s="182"/>
      <c r="S137" s="182" t="s">
        <v>121</v>
      </c>
      <c r="T137" s="183" t="s">
        <v>121</v>
      </c>
      <c r="U137" s="158">
        <v>0.27700000000000002</v>
      </c>
      <c r="V137" s="158">
        <f t="shared" ref="V137:V143" si="20">ROUND(E137*U137,2)</f>
        <v>0.35</v>
      </c>
      <c r="W137" s="158"/>
      <c r="X137" s="158" t="s">
        <v>261</v>
      </c>
      <c r="Y137" s="158" t="s">
        <v>123</v>
      </c>
      <c r="Z137" s="147"/>
      <c r="AA137" s="147"/>
      <c r="AB137" s="147"/>
      <c r="AC137" s="147"/>
      <c r="AD137" s="147"/>
      <c r="AE137" s="147"/>
      <c r="AF137" s="147"/>
      <c r="AG137" s="147" t="s">
        <v>262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77">
        <v>46</v>
      </c>
      <c r="B138" s="178" t="s">
        <v>263</v>
      </c>
      <c r="C138" s="188" t="s">
        <v>264</v>
      </c>
      <c r="D138" s="179" t="s">
        <v>253</v>
      </c>
      <c r="E138" s="180">
        <v>1.2569999999999999</v>
      </c>
      <c r="F138" s="181"/>
      <c r="G138" s="182">
        <f t="shared" si="14"/>
        <v>0</v>
      </c>
      <c r="H138" s="181"/>
      <c r="I138" s="182">
        <f t="shared" si="15"/>
        <v>0</v>
      </c>
      <c r="J138" s="181"/>
      <c r="K138" s="182">
        <f t="shared" si="16"/>
        <v>0</v>
      </c>
      <c r="L138" s="182">
        <v>21</v>
      </c>
      <c r="M138" s="182">
        <f t="shared" si="17"/>
        <v>0</v>
      </c>
      <c r="N138" s="180">
        <v>0</v>
      </c>
      <c r="O138" s="180">
        <f t="shared" si="18"/>
        <v>0</v>
      </c>
      <c r="P138" s="180">
        <v>0</v>
      </c>
      <c r="Q138" s="180">
        <f t="shared" si="19"/>
        <v>0</v>
      </c>
      <c r="R138" s="182"/>
      <c r="S138" s="182" t="s">
        <v>121</v>
      </c>
      <c r="T138" s="183" t="s">
        <v>121</v>
      </c>
      <c r="U138" s="158">
        <v>0.93300000000000005</v>
      </c>
      <c r="V138" s="158">
        <f t="shared" si="20"/>
        <v>1.17</v>
      </c>
      <c r="W138" s="158"/>
      <c r="X138" s="158" t="s">
        <v>261</v>
      </c>
      <c r="Y138" s="158" t="s">
        <v>123</v>
      </c>
      <c r="Z138" s="147"/>
      <c r="AA138" s="147"/>
      <c r="AB138" s="147"/>
      <c r="AC138" s="147"/>
      <c r="AD138" s="147"/>
      <c r="AE138" s="147"/>
      <c r="AF138" s="147"/>
      <c r="AG138" s="147" t="s">
        <v>262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7">
        <v>47</v>
      </c>
      <c r="B139" s="178" t="s">
        <v>265</v>
      </c>
      <c r="C139" s="188" t="s">
        <v>266</v>
      </c>
      <c r="D139" s="179" t="s">
        <v>253</v>
      </c>
      <c r="E139" s="180">
        <v>1.2569999999999999</v>
      </c>
      <c r="F139" s="181"/>
      <c r="G139" s="182">
        <f t="shared" si="14"/>
        <v>0</v>
      </c>
      <c r="H139" s="181"/>
      <c r="I139" s="182">
        <f t="shared" si="15"/>
        <v>0</v>
      </c>
      <c r="J139" s="181"/>
      <c r="K139" s="182">
        <f t="shared" si="16"/>
        <v>0</v>
      </c>
      <c r="L139" s="182">
        <v>21</v>
      </c>
      <c r="M139" s="182">
        <f t="shared" si="17"/>
        <v>0</v>
      </c>
      <c r="N139" s="180">
        <v>0</v>
      </c>
      <c r="O139" s="180">
        <f t="shared" si="18"/>
        <v>0</v>
      </c>
      <c r="P139" s="180">
        <v>0</v>
      </c>
      <c r="Q139" s="180">
        <f t="shared" si="19"/>
        <v>0</v>
      </c>
      <c r="R139" s="182"/>
      <c r="S139" s="182" t="s">
        <v>121</v>
      </c>
      <c r="T139" s="183" t="s">
        <v>121</v>
      </c>
      <c r="U139" s="158">
        <v>0.49</v>
      </c>
      <c r="V139" s="158">
        <f t="shared" si="20"/>
        <v>0.62</v>
      </c>
      <c r="W139" s="158"/>
      <c r="X139" s="158" t="s">
        <v>261</v>
      </c>
      <c r="Y139" s="158" t="s">
        <v>123</v>
      </c>
      <c r="Z139" s="147"/>
      <c r="AA139" s="147"/>
      <c r="AB139" s="147"/>
      <c r="AC139" s="147"/>
      <c r="AD139" s="147"/>
      <c r="AE139" s="147"/>
      <c r="AF139" s="147"/>
      <c r="AG139" s="147" t="s">
        <v>262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77">
        <v>48</v>
      </c>
      <c r="B140" s="178" t="s">
        <v>267</v>
      </c>
      <c r="C140" s="188" t="s">
        <v>268</v>
      </c>
      <c r="D140" s="179" t="s">
        <v>253</v>
      </c>
      <c r="E140" s="180">
        <v>23.882999999999999</v>
      </c>
      <c r="F140" s="181"/>
      <c r="G140" s="182">
        <f t="shared" si="14"/>
        <v>0</v>
      </c>
      <c r="H140" s="181"/>
      <c r="I140" s="182">
        <f t="shared" si="15"/>
        <v>0</v>
      </c>
      <c r="J140" s="181"/>
      <c r="K140" s="182">
        <f t="shared" si="16"/>
        <v>0</v>
      </c>
      <c r="L140" s="182">
        <v>21</v>
      </c>
      <c r="M140" s="182">
        <f t="shared" si="17"/>
        <v>0</v>
      </c>
      <c r="N140" s="180">
        <v>0</v>
      </c>
      <c r="O140" s="180">
        <f t="shared" si="18"/>
        <v>0</v>
      </c>
      <c r="P140" s="180">
        <v>0</v>
      </c>
      <c r="Q140" s="180">
        <f t="shared" si="19"/>
        <v>0</v>
      </c>
      <c r="R140" s="182"/>
      <c r="S140" s="182" t="s">
        <v>121</v>
      </c>
      <c r="T140" s="183" t="s">
        <v>121</v>
      </c>
      <c r="U140" s="158">
        <v>0</v>
      </c>
      <c r="V140" s="158">
        <f t="shared" si="20"/>
        <v>0</v>
      </c>
      <c r="W140" s="158"/>
      <c r="X140" s="158" t="s">
        <v>261</v>
      </c>
      <c r="Y140" s="158" t="s">
        <v>123</v>
      </c>
      <c r="Z140" s="147"/>
      <c r="AA140" s="147"/>
      <c r="AB140" s="147"/>
      <c r="AC140" s="147"/>
      <c r="AD140" s="147"/>
      <c r="AE140" s="147"/>
      <c r="AF140" s="147"/>
      <c r="AG140" s="147" t="s">
        <v>262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7">
        <v>49</v>
      </c>
      <c r="B141" s="178" t="s">
        <v>269</v>
      </c>
      <c r="C141" s="188" t="s">
        <v>270</v>
      </c>
      <c r="D141" s="179" t="s">
        <v>253</v>
      </c>
      <c r="E141" s="180">
        <v>1.2569999999999999</v>
      </c>
      <c r="F141" s="181"/>
      <c r="G141" s="182">
        <f t="shared" si="14"/>
        <v>0</v>
      </c>
      <c r="H141" s="181"/>
      <c r="I141" s="182">
        <f t="shared" si="15"/>
        <v>0</v>
      </c>
      <c r="J141" s="181"/>
      <c r="K141" s="182">
        <f t="shared" si="16"/>
        <v>0</v>
      </c>
      <c r="L141" s="182">
        <v>21</v>
      </c>
      <c r="M141" s="182">
        <f t="shared" si="17"/>
        <v>0</v>
      </c>
      <c r="N141" s="180">
        <v>0</v>
      </c>
      <c r="O141" s="180">
        <f t="shared" si="18"/>
        <v>0</v>
      </c>
      <c r="P141" s="180">
        <v>0</v>
      </c>
      <c r="Q141" s="180">
        <f t="shared" si="19"/>
        <v>0</v>
      </c>
      <c r="R141" s="182"/>
      <c r="S141" s="182" t="s">
        <v>121</v>
      </c>
      <c r="T141" s="183" t="s">
        <v>121</v>
      </c>
      <c r="U141" s="158">
        <v>0.94199999999999995</v>
      </c>
      <c r="V141" s="158">
        <f t="shared" si="20"/>
        <v>1.18</v>
      </c>
      <c r="W141" s="158"/>
      <c r="X141" s="158" t="s">
        <v>261</v>
      </c>
      <c r="Y141" s="158" t="s">
        <v>123</v>
      </c>
      <c r="Z141" s="147"/>
      <c r="AA141" s="147"/>
      <c r="AB141" s="147"/>
      <c r="AC141" s="147"/>
      <c r="AD141" s="147"/>
      <c r="AE141" s="147"/>
      <c r="AF141" s="147"/>
      <c r="AG141" s="147" t="s">
        <v>262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7">
        <v>50</v>
      </c>
      <c r="B142" s="178" t="s">
        <v>271</v>
      </c>
      <c r="C142" s="188" t="s">
        <v>272</v>
      </c>
      <c r="D142" s="179" t="s">
        <v>253</v>
      </c>
      <c r="E142" s="180">
        <v>5.0279999999999996</v>
      </c>
      <c r="F142" s="181"/>
      <c r="G142" s="182">
        <f t="shared" si="14"/>
        <v>0</v>
      </c>
      <c r="H142" s="181"/>
      <c r="I142" s="182">
        <f t="shared" si="15"/>
        <v>0</v>
      </c>
      <c r="J142" s="181"/>
      <c r="K142" s="182">
        <f t="shared" si="16"/>
        <v>0</v>
      </c>
      <c r="L142" s="182">
        <v>21</v>
      </c>
      <c r="M142" s="182">
        <f t="shared" si="17"/>
        <v>0</v>
      </c>
      <c r="N142" s="180">
        <v>0</v>
      </c>
      <c r="O142" s="180">
        <f t="shared" si="18"/>
        <v>0</v>
      </c>
      <c r="P142" s="180">
        <v>0</v>
      </c>
      <c r="Q142" s="180">
        <f t="shared" si="19"/>
        <v>0</v>
      </c>
      <c r="R142" s="182"/>
      <c r="S142" s="182" t="s">
        <v>121</v>
      </c>
      <c r="T142" s="183" t="s">
        <v>121</v>
      </c>
      <c r="U142" s="158">
        <v>0.105</v>
      </c>
      <c r="V142" s="158">
        <f t="shared" si="20"/>
        <v>0.53</v>
      </c>
      <c r="W142" s="158"/>
      <c r="X142" s="158" t="s">
        <v>261</v>
      </c>
      <c r="Y142" s="158" t="s">
        <v>123</v>
      </c>
      <c r="Z142" s="147"/>
      <c r="AA142" s="147"/>
      <c r="AB142" s="147"/>
      <c r="AC142" s="147"/>
      <c r="AD142" s="147"/>
      <c r="AE142" s="147"/>
      <c r="AF142" s="147"/>
      <c r="AG142" s="147" t="s">
        <v>262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7">
        <v>51</v>
      </c>
      <c r="B143" s="178" t="s">
        <v>273</v>
      </c>
      <c r="C143" s="188" t="s">
        <v>274</v>
      </c>
      <c r="D143" s="179" t="s">
        <v>253</v>
      </c>
      <c r="E143" s="180">
        <v>1.2569999999999999</v>
      </c>
      <c r="F143" s="181"/>
      <c r="G143" s="182">
        <f t="shared" si="14"/>
        <v>0</v>
      </c>
      <c r="H143" s="181"/>
      <c r="I143" s="182">
        <f t="shared" si="15"/>
        <v>0</v>
      </c>
      <c r="J143" s="181"/>
      <c r="K143" s="182">
        <f t="shared" si="16"/>
        <v>0</v>
      </c>
      <c r="L143" s="182">
        <v>21</v>
      </c>
      <c r="M143" s="182">
        <f t="shared" si="17"/>
        <v>0</v>
      </c>
      <c r="N143" s="180">
        <v>0</v>
      </c>
      <c r="O143" s="180">
        <f t="shared" si="18"/>
        <v>0</v>
      </c>
      <c r="P143" s="180">
        <v>0</v>
      </c>
      <c r="Q143" s="180">
        <f t="shared" si="19"/>
        <v>0</v>
      </c>
      <c r="R143" s="182"/>
      <c r="S143" s="182" t="s">
        <v>121</v>
      </c>
      <c r="T143" s="183" t="s">
        <v>121</v>
      </c>
      <c r="U143" s="158">
        <v>6.0000000000000001E-3</v>
      </c>
      <c r="V143" s="158">
        <f t="shared" si="20"/>
        <v>0.01</v>
      </c>
      <c r="W143" s="158"/>
      <c r="X143" s="158" t="s">
        <v>261</v>
      </c>
      <c r="Y143" s="158" t="s">
        <v>123</v>
      </c>
      <c r="Z143" s="147"/>
      <c r="AA143" s="147"/>
      <c r="AB143" s="147"/>
      <c r="AC143" s="147"/>
      <c r="AD143" s="147"/>
      <c r="AE143" s="147"/>
      <c r="AF143" s="147"/>
      <c r="AG143" s="147" t="s">
        <v>262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">
      <c r="A144" s="163" t="s">
        <v>116</v>
      </c>
      <c r="B144" s="164" t="s">
        <v>88</v>
      </c>
      <c r="C144" s="185" t="s">
        <v>29</v>
      </c>
      <c r="D144" s="165"/>
      <c r="E144" s="166"/>
      <c r="F144" s="167"/>
      <c r="G144" s="167">
        <f>SUMIF(AG145:AG146,"&lt;&gt;NOR",G145:G146)</f>
        <v>0</v>
      </c>
      <c r="H144" s="167"/>
      <c r="I144" s="167">
        <f>SUM(I145:I146)</f>
        <v>0</v>
      </c>
      <c r="J144" s="167"/>
      <c r="K144" s="167">
        <f>SUM(K145:K146)</f>
        <v>0</v>
      </c>
      <c r="L144" s="167"/>
      <c r="M144" s="167">
        <f>SUM(M145:M146)</f>
        <v>0</v>
      </c>
      <c r="N144" s="166"/>
      <c r="O144" s="166">
        <f>SUM(O145:O146)</f>
        <v>0</v>
      </c>
      <c r="P144" s="166"/>
      <c r="Q144" s="166">
        <f>SUM(Q145:Q146)</f>
        <v>0</v>
      </c>
      <c r="R144" s="167"/>
      <c r="S144" s="167"/>
      <c r="T144" s="168"/>
      <c r="U144" s="162"/>
      <c r="V144" s="162">
        <f>SUM(V145:V146)</f>
        <v>0</v>
      </c>
      <c r="W144" s="162"/>
      <c r="X144" s="162"/>
      <c r="Y144" s="162"/>
      <c r="AG144" t="s">
        <v>117</v>
      </c>
    </row>
    <row r="145" spans="1:60" outlineLevel="1" x14ac:dyDescent="0.2">
      <c r="A145" s="177">
        <v>52</v>
      </c>
      <c r="B145" s="178" t="s">
        <v>275</v>
      </c>
      <c r="C145" s="188" t="s">
        <v>276</v>
      </c>
      <c r="D145" s="179" t="s">
        <v>277</v>
      </c>
      <c r="E145" s="180">
        <v>1</v>
      </c>
      <c r="F145" s="181"/>
      <c r="G145" s="182">
        <f>ROUND(E145*F145,2)</f>
        <v>0</v>
      </c>
      <c r="H145" s="181"/>
      <c r="I145" s="182">
        <f>ROUND(E145*H145,2)</f>
        <v>0</v>
      </c>
      <c r="J145" s="181"/>
      <c r="K145" s="182">
        <f>ROUND(E145*J145,2)</f>
        <v>0</v>
      </c>
      <c r="L145" s="182">
        <v>21</v>
      </c>
      <c r="M145" s="182">
        <f>G145*(1+L145/100)</f>
        <v>0</v>
      </c>
      <c r="N145" s="180">
        <v>0</v>
      </c>
      <c r="O145" s="180">
        <f>ROUND(E145*N145,2)</f>
        <v>0</v>
      </c>
      <c r="P145" s="180">
        <v>0</v>
      </c>
      <c r="Q145" s="180">
        <f>ROUND(E145*P145,2)</f>
        <v>0</v>
      </c>
      <c r="R145" s="182"/>
      <c r="S145" s="182" t="s">
        <v>121</v>
      </c>
      <c r="T145" s="183" t="s">
        <v>153</v>
      </c>
      <c r="U145" s="158">
        <v>0</v>
      </c>
      <c r="V145" s="158">
        <f>ROUND(E145*U145,2)</f>
        <v>0</v>
      </c>
      <c r="W145" s="158"/>
      <c r="X145" s="158" t="s">
        <v>278</v>
      </c>
      <c r="Y145" s="158" t="s">
        <v>123</v>
      </c>
      <c r="Z145" s="147"/>
      <c r="AA145" s="147"/>
      <c r="AB145" s="147"/>
      <c r="AC145" s="147"/>
      <c r="AD145" s="147"/>
      <c r="AE145" s="147"/>
      <c r="AF145" s="147"/>
      <c r="AG145" s="147" t="s">
        <v>279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0">
        <v>53</v>
      </c>
      <c r="B146" s="171" t="s">
        <v>280</v>
      </c>
      <c r="C146" s="186" t="s">
        <v>281</v>
      </c>
      <c r="D146" s="172" t="s">
        <v>277</v>
      </c>
      <c r="E146" s="173">
        <v>1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3">
        <v>0</v>
      </c>
      <c r="O146" s="173">
        <f>ROUND(E146*N146,2)</f>
        <v>0</v>
      </c>
      <c r="P146" s="173">
        <v>0</v>
      </c>
      <c r="Q146" s="173">
        <f>ROUND(E146*P146,2)</f>
        <v>0</v>
      </c>
      <c r="R146" s="175"/>
      <c r="S146" s="175" t="s">
        <v>121</v>
      </c>
      <c r="T146" s="176" t="s">
        <v>153</v>
      </c>
      <c r="U146" s="158">
        <v>0</v>
      </c>
      <c r="V146" s="158">
        <f>ROUND(E146*U146,2)</f>
        <v>0</v>
      </c>
      <c r="W146" s="158"/>
      <c r="X146" s="158" t="s">
        <v>278</v>
      </c>
      <c r="Y146" s="158" t="s">
        <v>123</v>
      </c>
      <c r="Z146" s="147"/>
      <c r="AA146" s="147"/>
      <c r="AB146" s="147"/>
      <c r="AC146" s="147"/>
      <c r="AD146" s="147"/>
      <c r="AE146" s="147"/>
      <c r="AF146" s="147"/>
      <c r="AG146" s="147" t="s">
        <v>279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x14ac:dyDescent="0.2">
      <c r="A147" s="3"/>
      <c r="B147" s="4"/>
      <c r="C147" s="19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E147">
        <v>12</v>
      </c>
      <c r="AF147">
        <v>21</v>
      </c>
      <c r="AG147" t="s">
        <v>102</v>
      </c>
    </row>
    <row r="148" spans="1:60" x14ac:dyDescent="0.2">
      <c r="A148" s="150"/>
      <c r="B148" s="151" t="s">
        <v>31</v>
      </c>
      <c r="C148" s="191"/>
      <c r="D148" s="152"/>
      <c r="E148" s="153"/>
      <c r="F148" s="153"/>
      <c r="G148" s="169">
        <f>G8+G17+G21+G36+G67+G71+G74+G78+G83+G117+G129+G132+G144</f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AE148">
        <f>SUMIF(L7:L146,AE147,G7:G146)</f>
        <v>0</v>
      </c>
      <c r="AF148">
        <f>SUMIF(L7:L146,AF147,G7:G146)</f>
        <v>0</v>
      </c>
      <c r="AG148" t="s">
        <v>282</v>
      </c>
    </row>
    <row r="149" spans="1:60" x14ac:dyDescent="0.2">
      <c r="A149" s="3"/>
      <c r="B149" s="4"/>
      <c r="C149" s="190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60" x14ac:dyDescent="0.2">
      <c r="A150" s="3"/>
      <c r="B150" s="4"/>
      <c r="C150" s="190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60" x14ac:dyDescent="0.2">
      <c r="A151" s="256" t="s">
        <v>283</v>
      </c>
      <c r="B151" s="256"/>
      <c r="C151" s="257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60" x14ac:dyDescent="0.2">
      <c r="A152" s="258"/>
      <c r="B152" s="259"/>
      <c r="C152" s="260"/>
      <c r="D152" s="259"/>
      <c r="E152" s="259"/>
      <c r="F152" s="259"/>
      <c r="G152" s="261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G152" t="s">
        <v>284</v>
      </c>
    </row>
    <row r="153" spans="1:60" x14ac:dyDescent="0.2">
      <c r="A153" s="262"/>
      <c r="B153" s="263"/>
      <c r="C153" s="264"/>
      <c r="D153" s="263"/>
      <c r="E153" s="263"/>
      <c r="F153" s="263"/>
      <c r="G153" s="265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">
      <c r="A154" s="262"/>
      <c r="B154" s="263"/>
      <c r="C154" s="264"/>
      <c r="D154" s="263"/>
      <c r="E154" s="263"/>
      <c r="F154" s="263"/>
      <c r="G154" s="265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">
      <c r="A155" s="262"/>
      <c r="B155" s="263"/>
      <c r="C155" s="264"/>
      <c r="D155" s="263"/>
      <c r="E155" s="263"/>
      <c r="F155" s="263"/>
      <c r="G155" s="265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266"/>
      <c r="B156" s="267"/>
      <c r="C156" s="268"/>
      <c r="D156" s="267"/>
      <c r="E156" s="267"/>
      <c r="F156" s="267"/>
      <c r="G156" s="269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3"/>
      <c r="B157" s="4"/>
      <c r="C157" s="190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C158" s="192"/>
      <c r="D158" s="10"/>
      <c r="AG158" t="s">
        <v>285</v>
      </c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6">
    <mergeCell ref="A152:G156"/>
    <mergeCell ref="A1:G1"/>
    <mergeCell ref="C2:G2"/>
    <mergeCell ref="C3:G3"/>
    <mergeCell ref="C4:G4"/>
    <mergeCell ref="A151:C151"/>
  </mergeCells>
  <pageMargins left="0.59055118110236204" right="0.196850393700787" top="0.78740157499999996" bottom="0.78740157499999996" header="0.3" footer="0.3"/>
  <pageSetup paperSize="9" scale="87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12434-C01A-4EE4-89F7-B7706D96A9F1}">
  <dimension ref="A1:AW65536"/>
  <sheetViews>
    <sheetView showGridLines="0" view="pageBreakPreview" topLeftCell="A65" zoomScale="85" zoomScaleNormal="120" zoomScaleSheetLayoutView="85" workbookViewId="0">
      <selection activeCell="AV65" sqref="AV1:AV1048576"/>
    </sheetView>
  </sheetViews>
  <sheetFormatPr defaultColWidth="8.85546875" defaultRowHeight="14.25" customHeight="1" x14ac:dyDescent="0.2"/>
  <cols>
    <col min="1" max="1" width="3.140625" style="270" customWidth="1"/>
    <col min="2" max="2" width="4.42578125" style="270" customWidth="1"/>
    <col min="3" max="3" width="7.42578125" style="270" customWidth="1"/>
    <col min="4" max="4" width="31.140625" style="270" customWidth="1"/>
    <col min="5" max="5" width="34" style="270" customWidth="1"/>
    <col min="6" max="6" width="13" style="270" customWidth="1"/>
    <col min="7" max="7" width="10.140625" style="270" customWidth="1"/>
    <col min="8" max="8" width="12.5703125" style="274" customWidth="1"/>
    <col min="9" max="9" width="5" style="270" hidden="1" customWidth="1"/>
    <col min="10" max="10" width="14" style="270" customWidth="1"/>
    <col min="11" max="11" width="17.42578125" style="275" customWidth="1"/>
    <col min="12" max="12" width="25.42578125" style="270" hidden="1" customWidth="1"/>
    <col min="13" max="13" width="13.85546875" style="270" hidden="1" customWidth="1"/>
    <col min="14" max="14" width="10.42578125" style="270" hidden="1" customWidth="1"/>
    <col min="15" max="15" width="13.85546875" style="270" hidden="1" customWidth="1"/>
    <col min="16" max="16" width="10.42578125" style="270" hidden="1" customWidth="1"/>
    <col min="17" max="17" width="12.7109375" style="270" hidden="1" customWidth="1"/>
    <col min="18" max="18" width="13.85546875" style="270" hidden="1" customWidth="1"/>
    <col min="19" max="47" width="8.85546875" style="270" hidden="1" customWidth="1"/>
    <col min="48" max="49" width="9.140625" style="270" customWidth="1"/>
    <col min="50" max="256" width="8.85546875" style="357"/>
    <col min="257" max="257" width="3.140625" style="357" customWidth="1"/>
    <col min="258" max="258" width="4.42578125" style="357" customWidth="1"/>
    <col min="259" max="259" width="7.42578125" style="357" customWidth="1"/>
    <col min="260" max="260" width="31.140625" style="357" customWidth="1"/>
    <col min="261" max="261" width="34" style="357" customWidth="1"/>
    <col min="262" max="262" width="13" style="357" customWidth="1"/>
    <col min="263" max="263" width="10.140625" style="357" customWidth="1"/>
    <col min="264" max="264" width="12.5703125" style="357" customWidth="1"/>
    <col min="265" max="265" width="0" style="357" hidden="1" customWidth="1"/>
    <col min="266" max="266" width="14" style="357" customWidth="1"/>
    <col min="267" max="267" width="17.42578125" style="357" customWidth="1"/>
    <col min="268" max="303" width="0" style="357" hidden="1" customWidth="1"/>
    <col min="304" max="304" width="8.85546875" style="357"/>
    <col min="305" max="305" width="17.7109375" style="357" customWidth="1"/>
    <col min="306" max="512" width="8.85546875" style="357"/>
    <col min="513" max="513" width="3.140625" style="357" customWidth="1"/>
    <col min="514" max="514" width="4.42578125" style="357" customWidth="1"/>
    <col min="515" max="515" width="7.42578125" style="357" customWidth="1"/>
    <col min="516" max="516" width="31.140625" style="357" customWidth="1"/>
    <col min="517" max="517" width="34" style="357" customWidth="1"/>
    <col min="518" max="518" width="13" style="357" customWidth="1"/>
    <col min="519" max="519" width="10.140625" style="357" customWidth="1"/>
    <col min="520" max="520" width="12.5703125" style="357" customWidth="1"/>
    <col min="521" max="521" width="0" style="357" hidden="1" customWidth="1"/>
    <col min="522" max="522" width="14" style="357" customWidth="1"/>
    <col min="523" max="523" width="17.42578125" style="357" customWidth="1"/>
    <col min="524" max="559" width="0" style="357" hidden="1" customWidth="1"/>
    <col min="560" max="560" width="8.85546875" style="357"/>
    <col min="561" max="561" width="17.7109375" style="357" customWidth="1"/>
    <col min="562" max="768" width="8.85546875" style="357"/>
    <col min="769" max="769" width="3.140625" style="357" customWidth="1"/>
    <col min="770" max="770" width="4.42578125" style="357" customWidth="1"/>
    <col min="771" max="771" width="7.42578125" style="357" customWidth="1"/>
    <col min="772" max="772" width="31.140625" style="357" customWidth="1"/>
    <col min="773" max="773" width="34" style="357" customWidth="1"/>
    <col min="774" max="774" width="13" style="357" customWidth="1"/>
    <col min="775" max="775" width="10.140625" style="357" customWidth="1"/>
    <col min="776" max="776" width="12.5703125" style="357" customWidth="1"/>
    <col min="777" max="777" width="0" style="357" hidden="1" customWidth="1"/>
    <col min="778" max="778" width="14" style="357" customWidth="1"/>
    <col min="779" max="779" width="17.42578125" style="357" customWidth="1"/>
    <col min="780" max="815" width="0" style="357" hidden="1" customWidth="1"/>
    <col min="816" max="816" width="8.85546875" style="357"/>
    <col min="817" max="817" width="17.7109375" style="357" customWidth="1"/>
    <col min="818" max="1024" width="8.85546875" style="357"/>
    <col min="1025" max="1025" width="3.140625" style="357" customWidth="1"/>
    <col min="1026" max="1026" width="4.42578125" style="357" customWidth="1"/>
    <col min="1027" max="1027" width="7.42578125" style="357" customWidth="1"/>
    <col min="1028" max="1028" width="31.140625" style="357" customWidth="1"/>
    <col min="1029" max="1029" width="34" style="357" customWidth="1"/>
    <col min="1030" max="1030" width="13" style="357" customWidth="1"/>
    <col min="1031" max="1031" width="10.140625" style="357" customWidth="1"/>
    <col min="1032" max="1032" width="12.5703125" style="357" customWidth="1"/>
    <col min="1033" max="1033" width="0" style="357" hidden="1" customWidth="1"/>
    <col min="1034" max="1034" width="14" style="357" customWidth="1"/>
    <col min="1035" max="1035" width="17.42578125" style="357" customWidth="1"/>
    <col min="1036" max="1071" width="0" style="357" hidden="1" customWidth="1"/>
    <col min="1072" max="1072" width="8.85546875" style="357"/>
    <col min="1073" max="1073" width="17.7109375" style="357" customWidth="1"/>
    <col min="1074" max="1280" width="8.85546875" style="357"/>
    <col min="1281" max="1281" width="3.140625" style="357" customWidth="1"/>
    <col min="1282" max="1282" width="4.42578125" style="357" customWidth="1"/>
    <col min="1283" max="1283" width="7.42578125" style="357" customWidth="1"/>
    <col min="1284" max="1284" width="31.140625" style="357" customWidth="1"/>
    <col min="1285" max="1285" width="34" style="357" customWidth="1"/>
    <col min="1286" max="1286" width="13" style="357" customWidth="1"/>
    <col min="1287" max="1287" width="10.140625" style="357" customWidth="1"/>
    <col min="1288" max="1288" width="12.5703125" style="357" customWidth="1"/>
    <col min="1289" max="1289" width="0" style="357" hidden="1" customWidth="1"/>
    <col min="1290" max="1290" width="14" style="357" customWidth="1"/>
    <col min="1291" max="1291" width="17.42578125" style="357" customWidth="1"/>
    <col min="1292" max="1327" width="0" style="357" hidden="1" customWidth="1"/>
    <col min="1328" max="1328" width="8.85546875" style="357"/>
    <col min="1329" max="1329" width="17.7109375" style="357" customWidth="1"/>
    <col min="1330" max="1536" width="8.85546875" style="357"/>
    <col min="1537" max="1537" width="3.140625" style="357" customWidth="1"/>
    <col min="1538" max="1538" width="4.42578125" style="357" customWidth="1"/>
    <col min="1539" max="1539" width="7.42578125" style="357" customWidth="1"/>
    <col min="1540" max="1540" width="31.140625" style="357" customWidth="1"/>
    <col min="1541" max="1541" width="34" style="357" customWidth="1"/>
    <col min="1542" max="1542" width="13" style="357" customWidth="1"/>
    <col min="1543" max="1543" width="10.140625" style="357" customWidth="1"/>
    <col min="1544" max="1544" width="12.5703125" style="357" customWidth="1"/>
    <col min="1545" max="1545" width="0" style="357" hidden="1" customWidth="1"/>
    <col min="1546" max="1546" width="14" style="357" customWidth="1"/>
    <col min="1547" max="1547" width="17.42578125" style="357" customWidth="1"/>
    <col min="1548" max="1583" width="0" style="357" hidden="1" customWidth="1"/>
    <col min="1584" max="1584" width="8.85546875" style="357"/>
    <col min="1585" max="1585" width="17.7109375" style="357" customWidth="1"/>
    <col min="1586" max="1792" width="8.85546875" style="357"/>
    <col min="1793" max="1793" width="3.140625" style="357" customWidth="1"/>
    <col min="1794" max="1794" width="4.42578125" style="357" customWidth="1"/>
    <col min="1795" max="1795" width="7.42578125" style="357" customWidth="1"/>
    <col min="1796" max="1796" width="31.140625" style="357" customWidth="1"/>
    <col min="1797" max="1797" width="34" style="357" customWidth="1"/>
    <col min="1798" max="1798" width="13" style="357" customWidth="1"/>
    <col min="1799" max="1799" width="10.140625" style="357" customWidth="1"/>
    <col min="1800" max="1800" width="12.5703125" style="357" customWidth="1"/>
    <col min="1801" max="1801" width="0" style="357" hidden="1" customWidth="1"/>
    <col min="1802" max="1802" width="14" style="357" customWidth="1"/>
    <col min="1803" max="1803" width="17.42578125" style="357" customWidth="1"/>
    <col min="1804" max="1839" width="0" style="357" hidden="1" customWidth="1"/>
    <col min="1840" max="1840" width="8.85546875" style="357"/>
    <col min="1841" max="1841" width="17.7109375" style="357" customWidth="1"/>
    <col min="1842" max="2048" width="8.85546875" style="357"/>
    <col min="2049" max="2049" width="3.140625" style="357" customWidth="1"/>
    <col min="2050" max="2050" width="4.42578125" style="357" customWidth="1"/>
    <col min="2051" max="2051" width="7.42578125" style="357" customWidth="1"/>
    <col min="2052" max="2052" width="31.140625" style="357" customWidth="1"/>
    <col min="2053" max="2053" width="34" style="357" customWidth="1"/>
    <col min="2054" max="2054" width="13" style="357" customWidth="1"/>
    <col min="2055" max="2055" width="10.140625" style="357" customWidth="1"/>
    <col min="2056" max="2056" width="12.5703125" style="357" customWidth="1"/>
    <col min="2057" max="2057" width="0" style="357" hidden="1" customWidth="1"/>
    <col min="2058" max="2058" width="14" style="357" customWidth="1"/>
    <col min="2059" max="2059" width="17.42578125" style="357" customWidth="1"/>
    <col min="2060" max="2095" width="0" style="357" hidden="1" customWidth="1"/>
    <col min="2096" max="2096" width="8.85546875" style="357"/>
    <col min="2097" max="2097" width="17.7109375" style="357" customWidth="1"/>
    <col min="2098" max="2304" width="8.85546875" style="357"/>
    <col min="2305" max="2305" width="3.140625" style="357" customWidth="1"/>
    <col min="2306" max="2306" width="4.42578125" style="357" customWidth="1"/>
    <col min="2307" max="2307" width="7.42578125" style="357" customWidth="1"/>
    <col min="2308" max="2308" width="31.140625" style="357" customWidth="1"/>
    <col min="2309" max="2309" width="34" style="357" customWidth="1"/>
    <col min="2310" max="2310" width="13" style="357" customWidth="1"/>
    <col min="2311" max="2311" width="10.140625" style="357" customWidth="1"/>
    <col min="2312" max="2312" width="12.5703125" style="357" customWidth="1"/>
    <col min="2313" max="2313" width="0" style="357" hidden="1" customWidth="1"/>
    <col min="2314" max="2314" width="14" style="357" customWidth="1"/>
    <col min="2315" max="2315" width="17.42578125" style="357" customWidth="1"/>
    <col min="2316" max="2351" width="0" style="357" hidden="1" customWidth="1"/>
    <col min="2352" max="2352" width="8.85546875" style="357"/>
    <col min="2353" max="2353" width="17.7109375" style="357" customWidth="1"/>
    <col min="2354" max="2560" width="8.85546875" style="357"/>
    <col min="2561" max="2561" width="3.140625" style="357" customWidth="1"/>
    <col min="2562" max="2562" width="4.42578125" style="357" customWidth="1"/>
    <col min="2563" max="2563" width="7.42578125" style="357" customWidth="1"/>
    <col min="2564" max="2564" width="31.140625" style="357" customWidth="1"/>
    <col min="2565" max="2565" width="34" style="357" customWidth="1"/>
    <col min="2566" max="2566" width="13" style="357" customWidth="1"/>
    <col min="2567" max="2567" width="10.140625" style="357" customWidth="1"/>
    <col min="2568" max="2568" width="12.5703125" style="357" customWidth="1"/>
    <col min="2569" max="2569" width="0" style="357" hidden="1" customWidth="1"/>
    <col min="2570" max="2570" width="14" style="357" customWidth="1"/>
    <col min="2571" max="2571" width="17.42578125" style="357" customWidth="1"/>
    <col min="2572" max="2607" width="0" style="357" hidden="1" customWidth="1"/>
    <col min="2608" max="2608" width="8.85546875" style="357"/>
    <col min="2609" max="2609" width="17.7109375" style="357" customWidth="1"/>
    <col min="2610" max="2816" width="8.85546875" style="357"/>
    <col min="2817" max="2817" width="3.140625" style="357" customWidth="1"/>
    <col min="2818" max="2818" width="4.42578125" style="357" customWidth="1"/>
    <col min="2819" max="2819" width="7.42578125" style="357" customWidth="1"/>
    <col min="2820" max="2820" width="31.140625" style="357" customWidth="1"/>
    <col min="2821" max="2821" width="34" style="357" customWidth="1"/>
    <col min="2822" max="2822" width="13" style="357" customWidth="1"/>
    <col min="2823" max="2823" width="10.140625" style="357" customWidth="1"/>
    <col min="2824" max="2824" width="12.5703125" style="357" customWidth="1"/>
    <col min="2825" max="2825" width="0" style="357" hidden="1" customWidth="1"/>
    <col min="2826" max="2826" width="14" style="357" customWidth="1"/>
    <col min="2827" max="2827" width="17.42578125" style="357" customWidth="1"/>
    <col min="2828" max="2863" width="0" style="357" hidden="1" customWidth="1"/>
    <col min="2864" max="2864" width="8.85546875" style="357"/>
    <col min="2865" max="2865" width="17.7109375" style="357" customWidth="1"/>
    <col min="2866" max="3072" width="8.85546875" style="357"/>
    <col min="3073" max="3073" width="3.140625" style="357" customWidth="1"/>
    <col min="3074" max="3074" width="4.42578125" style="357" customWidth="1"/>
    <col min="3075" max="3075" width="7.42578125" style="357" customWidth="1"/>
    <col min="3076" max="3076" width="31.140625" style="357" customWidth="1"/>
    <col min="3077" max="3077" width="34" style="357" customWidth="1"/>
    <col min="3078" max="3078" width="13" style="357" customWidth="1"/>
    <col min="3079" max="3079" width="10.140625" style="357" customWidth="1"/>
    <col min="3080" max="3080" width="12.5703125" style="357" customWidth="1"/>
    <col min="3081" max="3081" width="0" style="357" hidden="1" customWidth="1"/>
    <col min="3082" max="3082" width="14" style="357" customWidth="1"/>
    <col min="3083" max="3083" width="17.42578125" style="357" customWidth="1"/>
    <col min="3084" max="3119" width="0" style="357" hidden="1" customWidth="1"/>
    <col min="3120" max="3120" width="8.85546875" style="357"/>
    <col min="3121" max="3121" width="17.7109375" style="357" customWidth="1"/>
    <col min="3122" max="3328" width="8.85546875" style="357"/>
    <col min="3329" max="3329" width="3.140625" style="357" customWidth="1"/>
    <col min="3330" max="3330" width="4.42578125" style="357" customWidth="1"/>
    <col min="3331" max="3331" width="7.42578125" style="357" customWidth="1"/>
    <col min="3332" max="3332" width="31.140625" style="357" customWidth="1"/>
    <col min="3333" max="3333" width="34" style="357" customWidth="1"/>
    <col min="3334" max="3334" width="13" style="357" customWidth="1"/>
    <col min="3335" max="3335" width="10.140625" style="357" customWidth="1"/>
    <col min="3336" max="3336" width="12.5703125" style="357" customWidth="1"/>
    <col min="3337" max="3337" width="0" style="357" hidden="1" customWidth="1"/>
    <col min="3338" max="3338" width="14" style="357" customWidth="1"/>
    <col min="3339" max="3339" width="17.42578125" style="357" customWidth="1"/>
    <col min="3340" max="3375" width="0" style="357" hidden="1" customWidth="1"/>
    <col min="3376" max="3376" width="8.85546875" style="357"/>
    <col min="3377" max="3377" width="17.7109375" style="357" customWidth="1"/>
    <col min="3378" max="3584" width="8.85546875" style="357"/>
    <col min="3585" max="3585" width="3.140625" style="357" customWidth="1"/>
    <col min="3586" max="3586" width="4.42578125" style="357" customWidth="1"/>
    <col min="3587" max="3587" width="7.42578125" style="357" customWidth="1"/>
    <col min="3588" max="3588" width="31.140625" style="357" customWidth="1"/>
    <col min="3589" max="3589" width="34" style="357" customWidth="1"/>
    <col min="3590" max="3590" width="13" style="357" customWidth="1"/>
    <col min="3591" max="3591" width="10.140625" style="357" customWidth="1"/>
    <col min="3592" max="3592" width="12.5703125" style="357" customWidth="1"/>
    <col min="3593" max="3593" width="0" style="357" hidden="1" customWidth="1"/>
    <col min="3594" max="3594" width="14" style="357" customWidth="1"/>
    <col min="3595" max="3595" width="17.42578125" style="357" customWidth="1"/>
    <col min="3596" max="3631" width="0" style="357" hidden="1" customWidth="1"/>
    <col min="3632" max="3632" width="8.85546875" style="357"/>
    <col min="3633" max="3633" width="17.7109375" style="357" customWidth="1"/>
    <col min="3634" max="3840" width="8.85546875" style="357"/>
    <col min="3841" max="3841" width="3.140625" style="357" customWidth="1"/>
    <col min="3842" max="3842" width="4.42578125" style="357" customWidth="1"/>
    <col min="3843" max="3843" width="7.42578125" style="357" customWidth="1"/>
    <col min="3844" max="3844" width="31.140625" style="357" customWidth="1"/>
    <col min="3845" max="3845" width="34" style="357" customWidth="1"/>
    <col min="3846" max="3846" width="13" style="357" customWidth="1"/>
    <col min="3847" max="3847" width="10.140625" style="357" customWidth="1"/>
    <col min="3848" max="3848" width="12.5703125" style="357" customWidth="1"/>
    <col min="3849" max="3849" width="0" style="357" hidden="1" customWidth="1"/>
    <col min="3850" max="3850" width="14" style="357" customWidth="1"/>
    <col min="3851" max="3851" width="17.42578125" style="357" customWidth="1"/>
    <col min="3852" max="3887" width="0" style="357" hidden="1" customWidth="1"/>
    <col min="3888" max="3888" width="8.85546875" style="357"/>
    <col min="3889" max="3889" width="17.7109375" style="357" customWidth="1"/>
    <col min="3890" max="4096" width="8.85546875" style="357"/>
    <col min="4097" max="4097" width="3.140625" style="357" customWidth="1"/>
    <col min="4098" max="4098" width="4.42578125" style="357" customWidth="1"/>
    <col min="4099" max="4099" width="7.42578125" style="357" customWidth="1"/>
    <col min="4100" max="4100" width="31.140625" style="357" customWidth="1"/>
    <col min="4101" max="4101" width="34" style="357" customWidth="1"/>
    <col min="4102" max="4102" width="13" style="357" customWidth="1"/>
    <col min="4103" max="4103" width="10.140625" style="357" customWidth="1"/>
    <col min="4104" max="4104" width="12.5703125" style="357" customWidth="1"/>
    <col min="4105" max="4105" width="0" style="357" hidden="1" customWidth="1"/>
    <col min="4106" max="4106" width="14" style="357" customWidth="1"/>
    <col min="4107" max="4107" width="17.42578125" style="357" customWidth="1"/>
    <col min="4108" max="4143" width="0" style="357" hidden="1" customWidth="1"/>
    <col min="4144" max="4144" width="8.85546875" style="357"/>
    <col min="4145" max="4145" width="17.7109375" style="357" customWidth="1"/>
    <col min="4146" max="4352" width="8.85546875" style="357"/>
    <col min="4353" max="4353" width="3.140625" style="357" customWidth="1"/>
    <col min="4354" max="4354" width="4.42578125" style="357" customWidth="1"/>
    <col min="4355" max="4355" width="7.42578125" style="357" customWidth="1"/>
    <col min="4356" max="4356" width="31.140625" style="357" customWidth="1"/>
    <col min="4357" max="4357" width="34" style="357" customWidth="1"/>
    <col min="4358" max="4358" width="13" style="357" customWidth="1"/>
    <col min="4359" max="4359" width="10.140625" style="357" customWidth="1"/>
    <col min="4360" max="4360" width="12.5703125" style="357" customWidth="1"/>
    <col min="4361" max="4361" width="0" style="357" hidden="1" customWidth="1"/>
    <col min="4362" max="4362" width="14" style="357" customWidth="1"/>
    <col min="4363" max="4363" width="17.42578125" style="357" customWidth="1"/>
    <col min="4364" max="4399" width="0" style="357" hidden="1" customWidth="1"/>
    <col min="4400" max="4400" width="8.85546875" style="357"/>
    <col min="4401" max="4401" width="17.7109375" style="357" customWidth="1"/>
    <col min="4402" max="4608" width="8.85546875" style="357"/>
    <col min="4609" max="4609" width="3.140625" style="357" customWidth="1"/>
    <col min="4610" max="4610" width="4.42578125" style="357" customWidth="1"/>
    <col min="4611" max="4611" width="7.42578125" style="357" customWidth="1"/>
    <col min="4612" max="4612" width="31.140625" style="357" customWidth="1"/>
    <col min="4613" max="4613" width="34" style="357" customWidth="1"/>
    <col min="4614" max="4614" width="13" style="357" customWidth="1"/>
    <col min="4615" max="4615" width="10.140625" style="357" customWidth="1"/>
    <col min="4616" max="4616" width="12.5703125" style="357" customWidth="1"/>
    <col min="4617" max="4617" width="0" style="357" hidden="1" customWidth="1"/>
    <col min="4618" max="4618" width="14" style="357" customWidth="1"/>
    <col min="4619" max="4619" width="17.42578125" style="357" customWidth="1"/>
    <col min="4620" max="4655" width="0" style="357" hidden="1" customWidth="1"/>
    <col min="4656" max="4656" width="8.85546875" style="357"/>
    <col min="4657" max="4657" width="17.7109375" style="357" customWidth="1"/>
    <col min="4658" max="4864" width="8.85546875" style="357"/>
    <col min="4865" max="4865" width="3.140625" style="357" customWidth="1"/>
    <col min="4866" max="4866" width="4.42578125" style="357" customWidth="1"/>
    <col min="4867" max="4867" width="7.42578125" style="357" customWidth="1"/>
    <col min="4868" max="4868" width="31.140625" style="357" customWidth="1"/>
    <col min="4869" max="4869" width="34" style="357" customWidth="1"/>
    <col min="4870" max="4870" width="13" style="357" customWidth="1"/>
    <col min="4871" max="4871" width="10.140625" style="357" customWidth="1"/>
    <col min="4872" max="4872" width="12.5703125" style="357" customWidth="1"/>
    <col min="4873" max="4873" width="0" style="357" hidden="1" customWidth="1"/>
    <col min="4874" max="4874" width="14" style="357" customWidth="1"/>
    <col min="4875" max="4875" width="17.42578125" style="357" customWidth="1"/>
    <col min="4876" max="4911" width="0" style="357" hidden="1" customWidth="1"/>
    <col min="4912" max="4912" width="8.85546875" style="357"/>
    <col min="4913" max="4913" width="17.7109375" style="357" customWidth="1"/>
    <col min="4914" max="5120" width="8.85546875" style="357"/>
    <col min="5121" max="5121" width="3.140625" style="357" customWidth="1"/>
    <col min="5122" max="5122" width="4.42578125" style="357" customWidth="1"/>
    <col min="5123" max="5123" width="7.42578125" style="357" customWidth="1"/>
    <col min="5124" max="5124" width="31.140625" style="357" customWidth="1"/>
    <col min="5125" max="5125" width="34" style="357" customWidth="1"/>
    <col min="5126" max="5126" width="13" style="357" customWidth="1"/>
    <col min="5127" max="5127" width="10.140625" style="357" customWidth="1"/>
    <col min="5128" max="5128" width="12.5703125" style="357" customWidth="1"/>
    <col min="5129" max="5129" width="0" style="357" hidden="1" customWidth="1"/>
    <col min="5130" max="5130" width="14" style="357" customWidth="1"/>
    <col min="5131" max="5131" width="17.42578125" style="357" customWidth="1"/>
    <col min="5132" max="5167" width="0" style="357" hidden="1" customWidth="1"/>
    <col min="5168" max="5168" width="8.85546875" style="357"/>
    <col min="5169" max="5169" width="17.7109375" style="357" customWidth="1"/>
    <col min="5170" max="5376" width="8.85546875" style="357"/>
    <col min="5377" max="5377" width="3.140625" style="357" customWidth="1"/>
    <col min="5378" max="5378" width="4.42578125" style="357" customWidth="1"/>
    <col min="5379" max="5379" width="7.42578125" style="357" customWidth="1"/>
    <col min="5380" max="5380" width="31.140625" style="357" customWidth="1"/>
    <col min="5381" max="5381" width="34" style="357" customWidth="1"/>
    <col min="5382" max="5382" width="13" style="357" customWidth="1"/>
    <col min="5383" max="5383" width="10.140625" style="357" customWidth="1"/>
    <col min="5384" max="5384" width="12.5703125" style="357" customWidth="1"/>
    <col min="5385" max="5385" width="0" style="357" hidden="1" customWidth="1"/>
    <col min="5386" max="5386" width="14" style="357" customWidth="1"/>
    <col min="5387" max="5387" width="17.42578125" style="357" customWidth="1"/>
    <col min="5388" max="5423" width="0" style="357" hidden="1" customWidth="1"/>
    <col min="5424" max="5424" width="8.85546875" style="357"/>
    <col min="5425" max="5425" width="17.7109375" style="357" customWidth="1"/>
    <col min="5426" max="5632" width="8.85546875" style="357"/>
    <col min="5633" max="5633" width="3.140625" style="357" customWidth="1"/>
    <col min="5634" max="5634" width="4.42578125" style="357" customWidth="1"/>
    <col min="5635" max="5635" width="7.42578125" style="357" customWidth="1"/>
    <col min="5636" max="5636" width="31.140625" style="357" customWidth="1"/>
    <col min="5637" max="5637" width="34" style="357" customWidth="1"/>
    <col min="5638" max="5638" width="13" style="357" customWidth="1"/>
    <col min="5639" max="5639" width="10.140625" style="357" customWidth="1"/>
    <col min="5640" max="5640" width="12.5703125" style="357" customWidth="1"/>
    <col min="5641" max="5641" width="0" style="357" hidden="1" customWidth="1"/>
    <col min="5642" max="5642" width="14" style="357" customWidth="1"/>
    <col min="5643" max="5643" width="17.42578125" style="357" customWidth="1"/>
    <col min="5644" max="5679" width="0" style="357" hidden="1" customWidth="1"/>
    <col min="5680" max="5680" width="8.85546875" style="357"/>
    <col min="5681" max="5681" width="17.7109375" style="357" customWidth="1"/>
    <col min="5682" max="5888" width="8.85546875" style="357"/>
    <col min="5889" max="5889" width="3.140625" style="357" customWidth="1"/>
    <col min="5890" max="5890" width="4.42578125" style="357" customWidth="1"/>
    <col min="5891" max="5891" width="7.42578125" style="357" customWidth="1"/>
    <col min="5892" max="5892" width="31.140625" style="357" customWidth="1"/>
    <col min="5893" max="5893" width="34" style="357" customWidth="1"/>
    <col min="5894" max="5894" width="13" style="357" customWidth="1"/>
    <col min="5895" max="5895" width="10.140625" style="357" customWidth="1"/>
    <col min="5896" max="5896" width="12.5703125" style="357" customWidth="1"/>
    <col min="5897" max="5897" width="0" style="357" hidden="1" customWidth="1"/>
    <col min="5898" max="5898" width="14" style="357" customWidth="1"/>
    <col min="5899" max="5899" width="17.42578125" style="357" customWidth="1"/>
    <col min="5900" max="5935" width="0" style="357" hidden="1" customWidth="1"/>
    <col min="5936" max="5936" width="8.85546875" style="357"/>
    <col min="5937" max="5937" width="17.7109375" style="357" customWidth="1"/>
    <col min="5938" max="6144" width="8.85546875" style="357"/>
    <col min="6145" max="6145" width="3.140625" style="357" customWidth="1"/>
    <col min="6146" max="6146" width="4.42578125" style="357" customWidth="1"/>
    <col min="6147" max="6147" width="7.42578125" style="357" customWidth="1"/>
    <col min="6148" max="6148" width="31.140625" style="357" customWidth="1"/>
    <col min="6149" max="6149" width="34" style="357" customWidth="1"/>
    <col min="6150" max="6150" width="13" style="357" customWidth="1"/>
    <col min="6151" max="6151" width="10.140625" style="357" customWidth="1"/>
    <col min="6152" max="6152" width="12.5703125" style="357" customWidth="1"/>
    <col min="6153" max="6153" width="0" style="357" hidden="1" customWidth="1"/>
    <col min="6154" max="6154" width="14" style="357" customWidth="1"/>
    <col min="6155" max="6155" width="17.42578125" style="357" customWidth="1"/>
    <col min="6156" max="6191" width="0" style="357" hidden="1" customWidth="1"/>
    <col min="6192" max="6192" width="8.85546875" style="357"/>
    <col min="6193" max="6193" width="17.7109375" style="357" customWidth="1"/>
    <col min="6194" max="6400" width="8.85546875" style="357"/>
    <col min="6401" max="6401" width="3.140625" style="357" customWidth="1"/>
    <col min="6402" max="6402" width="4.42578125" style="357" customWidth="1"/>
    <col min="6403" max="6403" width="7.42578125" style="357" customWidth="1"/>
    <col min="6404" max="6404" width="31.140625" style="357" customWidth="1"/>
    <col min="6405" max="6405" width="34" style="357" customWidth="1"/>
    <col min="6406" max="6406" width="13" style="357" customWidth="1"/>
    <col min="6407" max="6407" width="10.140625" style="357" customWidth="1"/>
    <col min="6408" max="6408" width="12.5703125" style="357" customWidth="1"/>
    <col min="6409" max="6409" width="0" style="357" hidden="1" customWidth="1"/>
    <col min="6410" max="6410" width="14" style="357" customWidth="1"/>
    <col min="6411" max="6411" width="17.42578125" style="357" customWidth="1"/>
    <col min="6412" max="6447" width="0" style="357" hidden="1" customWidth="1"/>
    <col min="6448" max="6448" width="8.85546875" style="357"/>
    <col min="6449" max="6449" width="17.7109375" style="357" customWidth="1"/>
    <col min="6450" max="6656" width="8.85546875" style="357"/>
    <col min="6657" max="6657" width="3.140625" style="357" customWidth="1"/>
    <col min="6658" max="6658" width="4.42578125" style="357" customWidth="1"/>
    <col min="6659" max="6659" width="7.42578125" style="357" customWidth="1"/>
    <col min="6660" max="6660" width="31.140625" style="357" customWidth="1"/>
    <col min="6661" max="6661" width="34" style="357" customWidth="1"/>
    <col min="6662" max="6662" width="13" style="357" customWidth="1"/>
    <col min="6663" max="6663" width="10.140625" style="357" customWidth="1"/>
    <col min="6664" max="6664" width="12.5703125" style="357" customWidth="1"/>
    <col min="6665" max="6665" width="0" style="357" hidden="1" customWidth="1"/>
    <col min="6666" max="6666" width="14" style="357" customWidth="1"/>
    <col min="6667" max="6667" width="17.42578125" style="357" customWidth="1"/>
    <col min="6668" max="6703" width="0" style="357" hidden="1" customWidth="1"/>
    <col min="6704" max="6704" width="8.85546875" style="357"/>
    <col min="6705" max="6705" width="17.7109375" style="357" customWidth="1"/>
    <col min="6706" max="6912" width="8.85546875" style="357"/>
    <col min="6913" max="6913" width="3.140625" style="357" customWidth="1"/>
    <col min="6914" max="6914" width="4.42578125" style="357" customWidth="1"/>
    <col min="6915" max="6915" width="7.42578125" style="357" customWidth="1"/>
    <col min="6916" max="6916" width="31.140625" style="357" customWidth="1"/>
    <col min="6917" max="6917" width="34" style="357" customWidth="1"/>
    <col min="6918" max="6918" width="13" style="357" customWidth="1"/>
    <col min="6919" max="6919" width="10.140625" style="357" customWidth="1"/>
    <col min="6920" max="6920" width="12.5703125" style="357" customWidth="1"/>
    <col min="6921" max="6921" width="0" style="357" hidden="1" customWidth="1"/>
    <col min="6922" max="6922" width="14" style="357" customWidth="1"/>
    <col min="6923" max="6923" width="17.42578125" style="357" customWidth="1"/>
    <col min="6924" max="6959" width="0" style="357" hidden="1" customWidth="1"/>
    <col min="6960" max="6960" width="8.85546875" style="357"/>
    <col min="6961" max="6961" width="17.7109375" style="357" customWidth="1"/>
    <col min="6962" max="7168" width="8.85546875" style="357"/>
    <col min="7169" max="7169" width="3.140625" style="357" customWidth="1"/>
    <col min="7170" max="7170" width="4.42578125" style="357" customWidth="1"/>
    <col min="7171" max="7171" width="7.42578125" style="357" customWidth="1"/>
    <col min="7172" max="7172" width="31.140625" style="357" customWidth="1"/>
    <col min="7173" max="7173" width="34" style="357" customWidth="1"/>
    <col min="7174" max="7174" width="13" style="357" customWidth="1"/>
    <col min="7175" max="7175" width="10.140625" style="357" customWidth="1"/>
    <col min="7176" max="7176" width="12.5703125" style="357" customWidth="1"/>
    <col min="7177" max="7177" width="0" style="357" hidden="1" customWidth="1"/>
    <col min="7178" max="7178" width="14" style="357" customWidth="1"/>
    <col min="7179" max="7179" width="17.42578125" style="357" customWidth="1"/>
    <col min="7180" max="7215" width="0" style="357" hidden="1" customWidth="1"/>
    <col min="7216" max="7216" width="8.85546875" style="357"/>
    <col min="7217" max="7217" width="17.7109375" style="357" customWidth="1"/>
    <col min="7218" max="7424" width="8.85546875" style="357"/>
    <col min="7425" max="7425" width="3.140625" style="357" customWidth="1"/>
    <col min="7426" max="7426" width="4.42578125" style="357" customWidth="1"/>
    <col min="7427" max="7427" width="7.42578125" style="357" customWidth="1"/>
    <col min="7428" max="7428" width="31.140625" style="357" customWidth="1"/>
    <col min="7429" max="7429" width="34" style="357" customWidth="1"/>
    <col min="7430" max="7430" width="13" style="357" customWidth="1"/>
    <col min="7431" max="7431" width="10.140625" style="357" customWidth="1"/>
    <col min="7432" max="7432" width="12.5703125" style="357" customWidth="1"/>
    <col min="7433" max="7433" width="0" style="357" hidden="1" customWidth="1"/>
    <col min="7434" max="7434" width="14" style="357" customWidth="1"/>
    <col min="7435" max="7435" width="17.42578125" style="357" customWidth="1"/>
    <col min="7436" max="7471" width="0" style="357" hidden="1" customWidth="1"/>
    <col min="7472" max="7472" width="8.85546875" style="357"/>
    <col min="7473" max="7473" width="17.7109375" style="357" customWidth="1"/>
    <col min="7474" max="7680" width="8.85546875" style="357"/>
    <col min="7681" max="7681" width="3.140625" style="357" customWidth="1"/>
    <col min="7682" max="7682" width="4.42578125" style="357" customWidth="1"/>
    <col min="7683" max="7683" width="7.42578125" style="357" customWidth="1"/>
    <col min="7684" max="7684" width="31.140625" style="357" customWidth="1"/>
    <col min="7685" max="7685" width="34" style="357" customWidth="1"/>
    <col min="7686" max="7686" width="13" style="357" customWidth="1"/>
    <col min="7687" max="7687" width="10.140625" style="357" customWidth="1"/>
    <col min="7688" max="7688" width="12.5703125" style="357" customWidth="1"/>
    <col min="7689" max="7689" width="0" style="357" hidden="1" customWidth="1"/>
    <col min="7690" max="7690" width="14" style="357" customWidth="1"/>
    <col min="7691" max="7691" width="17.42578125" style="357" customWidth="1"/>
    <col min="7692" max="7727" width="0" style="357" hidden="1" customWidth="1"/>
    <col min="7728" max="7728" width="8.85546875" style="357"/>
    <col min="7729" max="7729" width="17.7109375" style="357" customWidth="1"/>
    <col min="7730" max="7936" width="8.85546875" style="357"/>
    <col min="7937" max="7937" width="3.140625" style="357" customWidth="1"/>
    <col min="7938" max="7938" width="4.42578125" style="357" customWidth="1"/>
    <col min="7939" max="7939" width="7.42578125" style="357" customWidth="1"/>
    <col min="7940" max="7940" width="31.140625" style="357" customWidth="1"/>
    <col min="7941" max="7941" width="34" style="357" customWidth="1"/>
    <col min="7942" max="7942" width="13" style="357" customWidth="1"/>
    <col min="7943" max="7943" width="10.140625" style="357" customWidth="1"/>
    <col min="7944" max="7944" width="12.5703125" style="357" customWidth="1"/>
    <col min="7945" max="7945" width="0" style="357" hidden="1" customWidth="1"/>
    <col min="7946" max="7946" width="14" style="357" customWidth="1"/>
    <col min="7947" max="7947" width="17.42578125" style="357" customWidth="1"/>
    <col min="7948" max="7983" width="0" style="357" hidden="1" customWidth="1"/>
    <col min="7984" max="7984" width="8.85546875" style="357"/>
    <col min="7985" max="7985" width="17.7109375" style="357" customWidth="1"/>
    <col min="7986" max="8192" width="8.85546875" style="357"/>
    <col min="8193" max="8193" width="3.140625" style="357" customWidth="1"/>
    <col min="8194" max="8194" width="4.42578125" style="357" customWidth="1"/>
    <col min="8195" max="8195" width="7.42578125" style="357" customWidth="1"/>
    <col min="8196" max="8196" width="31.140625" style="357" customWidth="1"/>
    <col min="8197" max="8197" width="34" style="357" customWidth="1"/>
    <col min="8198" max="8198" width="13" style="357" customWidth="1"/>
    <col min="8199" max="8199" width="10.140625" style="357" customWidth="1"/>
    <col min="8200" max="8200" width="12.5703125" style="357" customWidth="1"/>
    <col min="8201" max="8201" width="0" style="357" hidden="1" customWidth="1"/>
    <col min="8202" max="8202" width="14" style="357" customWidth="1"/>
    <col min="8203" max="8203" width="17.42578125" style="357" customWidth="1"/>
    <col min="8204" max="8239" width="0" style="357" hidden="1" customWidth="1"/>
    <col min="8240" max="8240" width="8.85546875" style="357"/>
    <col min="8241" max="8241" width="17.7109375" style="357" customWidth="1"/>
    <col min="8242" max="8448" width="8.85546875" style="357"/>
    <col min="8449" max="8449" width="3.140625" style="357" customWidth="1"/>
    <col min="8450" max="8450" width="4.42578125" style="357" customWidth="1"/>
    <col min="8451" max="8451" width="7.42578125" style="357" customWidth="1"/>
    <col min="8452" max="8452" width="31.140625" style="357" customWidth="1"/>
    <col min="8453" max="8453" width="34" style="357" customWidth="1"/>
    <col min="8454" max="8454" width="13" style="357" customWidth="1"/>
    <col min="8455" max="8455" width="10.140625" style="357" customWidth="1"/>
    <col min="8456" max="8456" width="12.5703125" style="357" customWidth="1"/>
    <col min="8457" max="8457" width="0" style="357" hidden="1" customWidth="1"/>
    <col min="8458" max="8458" width="14" style="357" customWidth="1"/>
    <col min="8459" max="8459" width="17.42578125" style="357" customWidth="1"/>
    <col min="8460" max="8495" width="0" style="357" hidden="1" customWidth="1"/>
    <col min="8496" max="8496" width="8.85546875" style="357"/>
    <col min="8497" max="8497" width="17.7109375" style="357" customWidth="1"/>
    <col min="8498" max="8704" width="8.85546875" style="357"/>
    <col min="8705" max="8705" width="3.140625" style="357" customWidth="1"/>
    <col min="8706" max="8706" width="4.42578125" style="357" customWidth="1"/>
    <col min="8707" max="8707" width="7.42578125" style="357" customWidth="1"/>
    <col min="8708" max="8708" width="31.140625" style="357" customWidth="1"/>
    <col min="8709" max="8709" width="34" style="357" customWidth="1"/>
    <col min="8710" max="8710" width="13" style="357" customWidth="1"/>
    <col min="8711" max="8711" width="10.140625" style="357" customWidth="1"/>
    <col min="8712" max="8712" width="12.5703125" style="357" customWidth="1"/>
    <col min="8713" max="8713" width="0" style="357" hidden="1" customWidth="1"/>
    <col min="8714" max="8714" width="14" style="357" customWidth="1"/>
    <col min="8715" max="8715" width="17.42578125" style="357" customWidth="1"/>
    <col min="8716" max="8751" width="0" style="357" hidden="1" customWidth="1"/>
    <col min="8752" max="8752" width="8.85546875" style="357"/>
    <col min="8753" max="8753" width="17.7109375" style="357" customWidth="1"/>
    <col min="8754" max="8960" width="8.85546875" style="357"/>
    <col min="8961" max="8961" width="3.140625" style="357" customWidth="1"/>
    <col min="8962" max="8962" width="4.42578125" style="357" customWidth="1"/>
    <col min="8963" max="8963" width="7.42578125" style="357" customWidth="1"/>
    <col min="8964" max="8964" width="31.140625" style="357" customWidth="1"/>
    <col min="8965" max="8965" width="34" style="357" customWidth="1"/>
    <col min="8966" max="8966" width="13" style="357" customWidth="1"/>
    <col min="8967" max="8967" width="10.140625" style="357" customWidth="1"/>
    <col min="8968" max="8968" width="12.5703125" style="357" customWidth="1"/>
    <col min="8969" max="8969" width="0" style="357" hidden="1" customWidth="1"/>
    <col min="8970" max="8970" width="14" style="357" customWidth="1"/>
    <col min="8971" max="8971" width="17.42578125" style="357" customWidth="1"/>
    <col min="8972" max="9007" width="0" style="357" hidden="1" customWidth="1"/>
    <col min="9008" max="9008" width="8.85546875" style="357"/>
    <col min="9009" max="9009" width="17.7109375" style="357" customWidth="1"/>
    <col min="9010" max="9216" width="8.85546875" style="357"/>
    <col min="9217" max="9217" width="3.140625" style="357" customWidth="1"/>
    <col min="9218" max="9218" width="4.42578125" style="357" customWidth="1"/>
    <col min="9219" max="9219" width="7.42578125" style="357" customWidth="1"/>
    <col min="9220" max="9220" width="31.140625" style="357" customWidth="1"/>
    <col min="9221" max="9221" width="34" style="357" customWidth="1"/>
    <col min="9222" max="9222" width="13" style="357" customWidth="1"/>
    <col min="9223" max="9223" width="10.140625" style="357" customWidth="1"/>
    <col min="9224" max="9224" width="12.5703125" style="357" customWidth="1"/>
    <col min="9225" max="9225" width="0" style="357" hidden="1" customWidth="1"/>
    <col min="9226" max="9226" width="14" style="357" customWidth="1"/>
    <col min="9227" max="9227" width="17.42578125" style="357" customWidth="1"/>
    <col min="9228" max="9263" width="0" style="357" hidden="1" customWidth="1"/>
    <col min="9264" max="9264" width="8.85546875" style="357"/>
    <col min="9265" max="9265" width="17.7109375" style="357" customWidth="1"/>
    <col min="9266" max="9472" width="8.85546875" style="357"/>
    <col min="9473" max="9473" width="3.140625" style="357" customWidth="1"/>
    <col min="9474" max="9474" width="4.42578125" style="357" customWidth="1"/>
    <col min="9475" max="9475" width="7.42578125" style="357" customWidth="1"/>
    <col min="9476" max="9476" width="31.140625" style="357" customWidth="1"/>
    <col min="9477" max="9477" width="34" style="357" customWidth="1"/>
    <col min="9478" max="9478" width="13" style="357" customWidth="1"/>
    <col min="9479" max="9479" width="10.140625" style="357" customWidth="1"/>
    <col min="9480" max="9480" width="12.5703125" style="357" customWidth="1"/>
    <col min="9481" max="9481" width="0" style="357" hidden="1" customWidth="1"/>
    <col min="9482" max="9482" width="14" style="357" customWidth="1"/>
    <col min="9483" max="9483" width="17.42578125" style="357" customWidth="1"/>
    <col min="9484" max="9519" width="0" style="357" hidden="1" customWidth="1"/>
    <col min="9520" max="9520" width="8.85546875" style="357"/>
    <col min="9521" max="9521" width="17.7109375" style="357" customWidth="1"/>
    <col min="9522" max="9728" width="8.85546875" style="357"/>
    <col min="9729" max="9729" width="3.140625" style="357" customWidth="1"/>
    <col min="9730" max="9730" width="4.42578125" style="357" customWidth="1"/>
    <col min="9731" max="9731" width="7.42578125" style="357" customWidth="1"/>
    <col min="9732" max="9732" width="31.140625" style="357" customWidth="1"/>
    <col min="9733" max="9733" width="34" style="357" customWidth="1"/>
    <col min="9734" max="9734" width="13" style="357" customWidth="1"/>
    <col min="9735" max="9735" width="10.140625" style="357" customWidth="1"/>
    <col min="9736" max="9736" width="12.5703125" style="357" customWidth="1"/>
    <col min="9737" max="9737" width="0" style="357" hidden="1" customWidth="1"/>
    <col min="9738" max="9738" width="14" style="357" customWidth="1"/>
    <col min="9739" max="9739" width="17.42578125" style="357" customWidth="1"/>
    <col min="9740" max="9775" width="0" style="357" hidden="1" customWidth="1"/>
    <col min="9776" max="9776" width="8.85546875" style="357"/>
    <col min="9777" max="9777" width="17.7109375" style="357" customWidth="1"/>
    <col min="9778" max="9984" width="8.85546875" style="357"/>
    <col min="9985" max="9985" width="3.140625" style="357" customWidth="1"/>
    <col min="9986" max="9986" width="4.42578125" style="357" customWidth="1"/>
    <col min="9987" max="9987" width="7.42578125" style="357" customWidth="1"/>
    <col min="9988" max="9988" width="31.140625" style="357" customWidth="1"/>
    <col min="9989" max="9989" width="34" style="357" customWidth="1"/>
    <col min="9990" max="9990" width="13" style="357" customWidth="1"/>
    <col min="9991" max="9991" width="10.140625" style="357" customWidth="1"/>
    <col min="9992" max="9992" width="12.5703125" style="357" customWidth="1"/>
    <col min="9993" max="9993" width="0" style="357" hidden="1" customWidth="1"/>
    <col min="9994" max="9994" width="14" style="357" customWidth="1"/>
    <col min="9995" max="9995" width="17.42578125" style="357" customWidth="1"/>
    <col min="9996" max="10031" width="0" style="357" hidden="1" customWidth="1"/>
    <col min="10032" max="10032" width="8.85546875" style="357"/>
    <col min="10033" max="10033" width="17.7109375" style="357" customWidth="1"/>
    <col min="10034" max="10240" width="8.85546875" style="357"/>
    <col min="10241" max="10241" width="3.140625" style="357" customWidth="1"/>
    <col min="10242" max="10242" width="4.42578125" style="357" customWidth="1"/>
    <col min="10243" max="10243" width="7.42578125" style="357" customWidth="1"/>
    <col min="10244" max="10244" width="31.140625" style="357" customWidth="1"/>
    <col min="10245" max="10245" width="34" style="357" customWidth="1"/>
    <col min="10246" max="10246" width="13" style="357" customWidth="1"/>
    <col min="10247" max="10247" width="10.140625" style="357" customWidth="1"/>
    <col min="10248" max="10248" width="12.5703125" style="357" customWidth="1"/>
    <col min="10249" max="10249" width="0" style="357" hidden="1" customWidth="1"/>
    <col min="10250" max="10250" width="14" style="357" customWidth="1"/>
    <col min="10251" max="10251" width="17.42578125" style="357" customWidth="1"/>
    <col min="10252" max="10287" width="0" style="357" hidden="1" customWidth="1"/>
    <col min="10288" max="10288" width="8.85546875" style="357"/>
    <col min="10289" max="10289" width="17.7109375" style="357" customWidth="1"/>
    <col min="10290" max="10496" width="8.85546875" style="357"/>
    <col min="10497" max="10497" width="3.140625" style="357" customWidth="1"/>
    <col min="10498" max="10498" width="4.42578125" style="357" customWidth="1"/>
    <col min="10499" max="10499" width="7.42578125" style="357" customWidth="1"/>
    <col min="10500" max="10500" width="31.140625" style="357" customWidth="1"/>
    <col min="10501" max="10501" width="34" style="357" customWidth="1"/>
    <col min="10502" max="10502" width="13" style="357" customWidth="1"/>
    <col min="10503" max="10503" width="10.140625" style="357" customWidth="1"/>
    <col min="10504" max="10504" width="12.5703125" style="357" customWidth="1"/>
    <col min="10505" max="10505" width="0" style="357" hidden="1" customWidth="1"/>
    <col min="10506" max="10506" width="14" style="357" customWidth="1"/>
    <col min="10507" max="10507" width="17.42578125" style="357" customWidth="1"/>
    <col min="10508" max="10543" width="0" style="357" hidden="1" customWidth="1"/>
    <col min="10544" max="10544" width="8.85546875" style="357"/>
    <col min="10545" max="10545" width="17.7109375" style="357" customWidth="1"/>
    <col min="10546" max="10752" width="8.85546875" style="357"/>
    <col min="10753" max="10753" width="3.140625" style="357" customWidth="1"/>
    <col min="10754" max="10754" width="4.42578125" style="357" customWidth="1"/>
    <col min="10755" max="10755" width="7.42578125" style="357" customWidth="1"/>
    <col min="10756" max="10756" width="31.140625" style="357" customWidth="1"/>
    <col min="10757" max="10757" width="34" style="357" customWidth="1"/>
    <col min="10758" max="10758" width="13" style="357" customWidth="1"/>
    <col min="10759" max="10759" width="10.140625" style="357" customWidth="1"/>
    <col min="10760" max="10760" width="12.5703125" style="357" customWidth="1"/>
    <col min="10761" max="10761" width="0" style="357" hidden="1" customWidth="1"/>
    <col min="10762" max="10762" width="14" style="357" customWidth="1"/>
    <col min="10763" max="10763" width="17.42578125" style="357" customWidth="1"/>
    <col min="10764" max="10799" width="0" style="357" hidden="1" customWidth="1"/>
    <col min="10800" max="10800" width="8.85546875" style="357"/>
    <col min="10801" max="10801" width="17.7109375" style="357" customWidth="1"/>
    <col min="10802" max="11008" width="8.85546875" style="357"/>
    <col min="11009" max="11009" width="3.140625" style="357" customWidth="1"/>
    <col min="11010" max="11010" width="4.42578125" style="357" customWidth="1"/>
    <col min="11011" max="11011" width="7.42578125" style="357" customWidth="1"/>
    <col min="11012" max="11012" width="31.140625" style="357" customWidth="1"/>
    <col min="11013" max="11013" width="34" style="357" customWidth="1"/>
    <col min="11014" max="11014" width="13" style="357" customWidth="1"/>
    <col min="11015" max="11015" width="10.140625" style="357" customWidth="1"/>
    <col min="11016" max="11016" width="12.5703125" style="357" customWidth="1"/>
    <col min="11017" max="11017" width="0" style="357" hidden="1" customWidth="1"/>
    <col min="11018" max="11018" width="14" style="357" customWidth="1"/>
    <col min="11019" max="11019" width="17.42578125" style="357" customWidth="1"/>
    <col min="11020" max="11055" width="0" style="357" hidden="1" customWidth="1"/>
    <col min="11056" max="11056" width="8.85546875" style="357"/>
    <col min="11057" max="11057" width="17.7109375" style="357" customWidth="1"/>
    <col min="11058" max="11264" width="8.85546875" style="357"/>
    <col min="11265" max="11265" width="3.140625" style="357" customWidth="1"/>
    <col min="11266" max="11266" width="4.42578125" style="357" customWidth="1"/>
    <col min="11267" max="11267" width="7.42578125" style="357" customWidth="1"/>
    <col min="11268" max="11268" width="31.140625" style="357" customWidth="1"/>
    <col min="11269" max="11269" width="34" style="357" customWidth="1"/>
    <col min="11270" max="11270" width="13" style="357" customWidth="1"/>
    <col min="11271" max="11271" width="10.140625" style="357" customWidth="1"/>
    <col min="11272" max="11272" width="12.5703125" style="357" customWidth="1"/>
    <col min="11273" max="11273" width="0" style="357" hidden="1" customWidth="1"/>
    <col min="11274" max="11274" width="14" style="357" customWidth="1"/>
    <col min="11275" max="11275" width="17.42578125" style="357" customWidth="1"/>
    <col min="11276" max="11311" width="0" style="357" hidden="1" customWidth="1"/>
    <col min="11312" max="11312" width="8.85546875" style="357"/>
    <col min="11313" max="11313" width="17.7109375" style="357" customWidth="1"/>
    <col min="11314" max="11520" width="8.85546875" style="357"/>
    <col min="11521" max="11521" width="3.140625" style="357" customWidth="1"/>
    <col min="11522" max="11522" width="4.42578125" style="357" customWidth="1"/>
    <col min="11523" max="11523" width="7.42578125" style="357" customWidth="1"/>
    <col min="11524" max="11524" width="31.140625" style="357" customWidth="1"/>
    <col min="11525" max="11525" width="34" style="357" customWidth="1"/>
    <col min="11526" max="11526" width="13" style="357" customWidth="1"/>
    <col min="11527" max="11527" width="10.140625" style="357" customWidth="1"/>
    <col min="11528" max="11528" width="12.5703125" style="357" customWidth="1"/>
    <col min="11529" max="11529" width="0" style="357" hidden="1" customWidth="1"/>
    <col min="11530" max="11530" width="14" style="357" customWidth="1"/>
    <col min="11531" max="11531" width="17.42578125" style="357" customWidth="1"/>
    <col min="11532" max="11567" width="0" style="357" hidden="1" customWidth="1"/>
    <col min="11568" max="11568" width="8.85546875" style="357"/>
    <col min="11569" max="11569" width="17.7109375" style="357" customWidth="1"/>
    <col min="11570" max="11776" width="8.85546875" style="357"/>
    <col min="11777" max="11777" width="3.140625" style="357" customWidth="1"/>
    <col min="11778" max="11778" width="4.42578125" style="357" customWidth="1"/>
    <col min="11779" max="11779" width="7.42578125" style="357" customWidth="1"/>
    <col min="11780" max="11780" width="31.140625" style="357" customWidth="1"/>
    <col min="11781" max="11781" width="34" style="357" customWidth="1"/>
    <col min="11782" max="11782" width="13" style="357" customWidth="1"/>
    <col min="11783" max="11783" width="10.140625" style="357" customWidth="1"/>
    <col min="11784" max="11784" width="12.5703125" style="357" customWidth="1"/>
    <col min="11785" max="11785" width="0" style="357" hidden="1" customWidth="1"/>
    <col min="11786" max="11786" width="14" style="357" customWidth="1"/>
    <col min="11787" max="11787" width="17.42578125" style="357" customWidth="1"/>
    <col min="11788" max="11823" width="0" style="357" hidden="1" customWidth="1"/>
    <col min="11824" max="11824" width="8.85546875" style="357"/>
    <col min="11825" max="11825" width="17.7109375" style="357" customWidth="1"/>
    <col min="11826" max="12032" width="8.85546875" style="357"/>
    <col min="12033" max="12033" width="3.140625" style="357" customWidth="1"/>
    <col min="12034" max="12034" width="4.42578125" style="357" customWidth="1"/>
    <col min="12035" max="12035" width="7.42578125" style="357" customWidth="1"/>
    <col min="12036" max="12036" width="31.140625" style="357" customWidth="1"/>
    <col min="12037" max="12037" width="34" style="357" customWidth="1"/>
    <col min="12038" max="12038" width="13" style="357" customWidth="1"/>
    <col min="12039" max="12039" width="10.140625" style="357" customWidth="1"/>
    <col min="12040" max="12040" width="12.5703125" style="357" customWidth="1"/>
    <col min="12041" max="12041" width="0" style="357" hidden="1" customWidth="1"/>
    <col min="12042" max="12042" width="14" style="357" customWidth="1"/>
    <col min="12043" max="12043" width="17.42578125" style="357" customWidth="1"/>
    <col min="12044" max="12079" width="0" style="357" hidden="1" customWidth="1"/>
    <col min="12080" max="12080" width="8.85546875" style="357"/>
    <col min="12081" max="12081" width="17.7109375" style="357" customWidth="1"/>
    <col min="12082" max="12288" width="8.85546875" style="357"/>
    <col min="12289" max="12289" width="3.140625" style="357" customWidth="1"/>
    <col min="12290" max="12290" width="4.42578125" style="357" customWidth="1"/>
    <col min="12291" max="12291" width="7.42578125" style="357" customWidth="1"/>
    <col min="12292" max="12292" width="31.140625" style="357" customWidth="1"/>
    <col min="12293" max="12293" width="34" style="357" customWidth="1"/>
    <col min="12294" max="12294" width="13" style="357" customWidth="1"/>
    <col min="12295" max="12295" width="10.140625" style="357" customWidth="1"/>
    <col min="12296" max="12296" width="12.5703125" style="357" customWidth="1"/>
    <col min="12297" max="12297" width="0" style="357" hidden="1" customWidth="1"/>
    <col min="12298" max="12298" width="14" style="357" customWidth="1"/>
    <col min="12299" max="12299" width="17.42578125" style="357" customWidth="1"/>
    <col min="12300" max="12335" width="0" style="357" hidden="1" customWidth="1"/>
    <col min="12336" max="12336" width="8.85546875" style="357"/>
    <col min="12337" max="12337" width="17.7109375" style="357" customWidth="1"/>
    <col min="12338" max="12544" width="8.85546875" style="357"/>
    <col min="12545" max="12545" width="3.140625" style="357" customWidth="1"/>
    <col min="12546" max="12546" width="4.42578125" style="357" customWidth="1"/>
    <col min="12547" max="12547" width="7.42578125" style="357" customWidth="1"/>
    <col min="12548" max="12548" width="31.140625" style="357" customWidth="1"/>
    <col min="12549" max="12549" width="34" style="357" customWidth="1"/>
    <col min="12550" max="12550" width="13" style="357" customWidth="1"/>
    <col min="12551" max="12551" width="10.140625" style="357" customWidth="1"/>
    <col min="12552" max="12552" width="12.5703125" style="357" customWidth="1"/>
    <col min="12553" max="12553" width="0" style="357" hidden="1" customWidth="1"/>
    <col min="12554" max="12554" width="14" style="357" customWidth="1"/>
    <col min="12555" max="12555" width="17.42578125" style="357" customWidth="1"/>
    <col min="12556" max="12591" width="0" style="357" hidden="1" customWidth="1"/>
    <col min="12592" max="12592" width="8.85546875" style="357"/>
    <col min="12593" max="12593" width="17.7109375" style="357" customWidth="1"/>
    <col min="12594" max="12800" width="8.85546875" style="357"/>
    <col min="12801" max="12801" width="3.140625" style="357" customWidth="1"/>
    <col min="12802" max="12802" width="4.42578125" style="357" customWidth="1"/>
    <col min="12803" max="12803" width="7.42578125" style="357" customWidth="1"/>
    <col min="12804" max="12804" width="31.140625" style="357" customWidth="1"/>
    <col min="12805" max="12805" width="34" style="357" customWidth="1"/>
    <col min="12806" max="12806" width="13" style="357" customWidth="1"/>
    <col min="12807" max="12807" width="10.140625" style="357" customWidth="1"/>
    <col min="12808" max="12808" width="12.5703125" style="357" customWidth="1"/>
    <col min="12809" max="12809" width="0" style="357" hidden="1" customWidth="1"/>
    <col min="12810" max="12810" width="14" style="357" customWidth="1"/>
    <col min="12811" max="12811" width="17.42578125" style="357" customWidth="1"/>
    <col min="12812" max="12847" width="0" style="357" hidden="1" customWidth="1"/>
    <col min="12848" max="12848" width="8.85546875" style="357"/>
    <col min="12849" max="12849" width="17.7109375" style="357" customWidth="1"/>
    <col min="12850" max="13056" width="8.85546875" style="357"/>
    <col min="13057" max="13057" width="3.140625" style="357" customWidth="1"/>
    <col min="13058" max="13058" width="4.42578125" style="357" customWidth="1"/>
    <col min="13059" max="13059" width="7.42578125" style="357" customWidth="1"/>
    <col min="13060" max="13060" width="31.140625" style="357" customWidth="1"/>
    <col min="13061" max="13061" width="34" style="357" customWidth="1"/>
    <col min="13062" max="13062" width="13" style="357" customWidth="1"/>
    <col min="13063" max="13063" width="10.140625" style="357" customWidth="1"/>
    <col min="13064" max="13064" width="12.5703125" style="357" customWidth="1"/>
    <col min="13065" max="13065" width="0" style="357" hidden="1" customWidth="1"/>
    <col min="13066" max="13066" width="14" style="357" customWidth="1"/>
    <col min="13067" max="13067" width="17.42578125" style="357" customWidth="1"/>
    <col min="13068" max="13103" width="0" style="357" hidden="1" customWidth="1"/>
    <col min="13104" max="13104" width="8.85546875" style="357"/>
    <col min="13105" max="13105" width="17.7109375" style="357" customWidth="1"/>
    <col min="13106" max="13312" width="8.85546875" style="357"/>
    <col min="13313" max="13313" width="3.140625" style="357" customWidth="1"/>
    <col min="13314" max="13314" width="4.42578125" style="357" customWidth="1"/>
    <col min="13315" max="13315" width="7.42578125" style="357" customWidth="1"/>
    <col min="13316" max="13316" width="31.140625" style="357" customWidth="1"/>
    <col min="13317" max="13317" width="34" style="357" customWidth="1"/>
    <col min="13318" max="13318" width="13" style="357" customWidth="1"/>
    <col min="13319" max="13319" width="10.140625" style="357" customWidth="1"/>
    <col min="13320" max="13320" width="12.5703125" style="357" customWidth="1"/>
    <col min="13321" max="13321" width="0" style="357" hidden="1" customWidth="1"/>
    <col min="13322" max="13322" width="14" style="357" customWidth="1"/>
    <col min="13323" max="13323" width="17.42578125" style="357" customWidth="1"/>
    <col min="13324" max="13359" width="0" style="357" hidden="1" customWidth="1"/>
    <col min="13360" max="13360" width="8.85546875" style="357"/>
    <col min="13361" max="13361" width="17.7109375" style="357" customWidth="1"/>
    <col min="13362" max="13568" width="8.85546875" style="357"/>
    <col min="13569" max="13569" width="3.140625" style="357" customWidth="1"/>
    <col min="13570" max="13570" width="4.42578125" style="357" customWidth="1"/>
    <col min="13571" max="13571" width="7.42578125" style="357" customWidth="1"/>
    <col min="13572" max="13572" width="31.140625" style="357" customWidth="1"/>
    <col min="13573" max="13573" width="34" style="357" customWidth="1"/>
    <col min="13574" max="13574" width="13" style="357" customWidth="1"/>
    <col min="13575" max="13575" width="10.140625" style="357" customWidth="1"/>
    <col min="13576" max="13576" width="12.5703125" style="357" customWidth="1"/>
    <col min="13577" max="13577" width="0" style="357" hidden="1" customWidth="1"/>
    <col min="13578" max="13578" width="14" style="357" customWidth="1"/>
    <col min="13579" max="13579" width="17.42578125" style="357" customWidth="1"/>
    <col min="13580" max="13615" width="0" style="357" hidden="1" customWidth="1"/>
    <col min="13616" max="13616" width="8.85546875" style="357"/>
    <col min="13617" max="13617" width="17.7109375" style="357" customWidth="1"/>
    <col min="13618" max="13824" width="8.85546875" style="357"/>
    <col min="13825" max="13825" width="3.140625" style="357" customWidth="1"/>
    <col min="13826" max="13826" width="4.42578125" style="357" customWidth="1"/>
    <col min="13827" max="13827" width="7.42578125" style="357" customWidth="1"/>
    <col min="13828" max="13828" width="31.140625" style="357" customWidth="1"/>
    <col min="13829" max="13829" width="34" style="357" customWidth="1"/>
    <col min="13830" max="13830" width="13" style="357" customWidth="1"/>
    <col min="13831" max="13831" width="10.140625" style="357" customWidth="1"/>
    <col min="13832" max="13832" width="12.5703125" style="357" customWidth="1"/>
    <col min="13833" max="13833" width="0" style="357" hidden="1" customWidth="1"/>
    <col min="13834" max="13834" width="14" style="357" customWidth="1"/>
    <col min="13835" max="13835" width="17.42578125" style="357" customWidth="1"/>
    <col min="13836" max="13871" width="0" style="357" hidden="1" customWidth="1"/>
    <col min="13872" max="13872" width="8.85546875" style="357"/>
    <col min="13873" max="13873" width="17.7109375" style="357" customWidth="1"/>
    <col min="13874" max="14080" width="8.85546875" style="357"/>
    <col min="14081" max="14081" width="3.140625" style="357" customWidth="1"/>
    <col min="14082" max="14082" width="4.42578125" style="357" customWidth="1"/>
    <col min="14083" max="14083" width="7.42578125" style="357" customWidth="1"/>
    <col min="14084" max="14084" width="31.140625" style="357" customWidth="1"/>
    <col min="14085" max="14085" width="34" style="357" customWidth="1"/>
    <col min="14086" max="14086" width="13" style="357" customWidth="1"/>
    <col min="14087" max="14087" width="10.140625" style="357" customWidth="1"/>
    <col min="14088" max="14088" width="12.5703125" style="357" customWidth="1"/>
    <col min="14089" max="14089" width="0" style="357" hidden="1" customWidth="1"/>
    <col min="14090" max="14090" width="14" style="357" customWidth="1"/>
    <col min="14091" max="14091" width="17.42578125" style="357" customWidth="1"/>
    <col min="14092" max="14127" width="0" style="357" hidden="1" customWidth="1"/>
    <col min="14128" max="14128" width="8.85546875" style="357"/>
    <col min="14129" max="14129" width="17.7109375" style="357" customWidth="1"/>
    <col min="14130" max="14336" width="8.85546875" style="357"/>
    <col min="14337" max="14337" width="3.140625" style="357" customWidth="1"/>
    <col min="14338" max="14338" width="4.42578125" style="357" customWidth="1"/>
    <col min="14339" max="14339" width="7.42578125" style="357" customWidth="1"/>
    <col min="14340" max="14340" width="31.140625" style="357" customWidth="1"/>
    <col min="14341" max="14341" width="34" style="357" customWidth="1"/>
    <col min="14342" max="14342" width="13" style="357" customWidth="1"/>
    <col min="14343" max="14343" width="10.140625" style="357" customWidth="1"/>
    <col min="14344" max="14344" width="12.5703125" style="357" customWidth="1"/>
    <col min="14345" max="14345" width="0" style="357" hidden="1" customWidth="1"/>
    <col min="14346" max="14346" width="14" style="357" customWidth="1"/>
    <col min="14347" max="14347" width="17.42578125" style="357" customWidth="1"/>
    <col min="14348" max="14383" width="0" style="357" hidden="1" customWidth="1"/>
    <col min="14384" max="14384" width="8.85546875" style="357"/>
    <col min="14385" max="14385" width="17.7109375" style="357" customWidth="1"/>
    <col min="14386" max="14592" width="8.85546875" style="357"/>
    <col min="14593" max="14593" width="3.140625" style="357" customWidth="1"/>
    <col min="14594" max="14594" width="4.42578125" style="357" customWidth="1"/>
    <col min="14595" max="14595" width="7.42578125" style="357" customWidth="1"/>
    <col min="14596" max="14596" width="31.140625" style="357" customWidth="1"/>
    <col min="14597" max="14597" width="34" style="357" customWidth="1"/>
    <col min="14598" max="14598" width="13" style="357" customWidth="1"/>
    <col min="14599" max="14599" width="10.140625" style="357" customWidth="1"/>
    <col min="14600" max="14600" width="12.5703125" style="357" customWidth="1"/>
    <col min="14601" max="14601" width="0" style="357" hidden="1" customWidth="1"/>
    <col min="14602" max="14602" width="14" style="357" customWidth="1"/>
    <col min="14603" max="14603" width="17.42578125" style="357" customWidth="1"/>
    <col min="14604" max="14639" width="0" style="357" hidden="1" customWidth="1"/>
    <col min="14640" max="14640" width="8.85546875" style="357"/>
    <col min="14641" max="14641" width="17.7109375" style="357" customWidth="1"/>
    <col min="14642" max="14848" width="8.85546875" style="357"/>
    <col min="14849" max="14849" width="3.140625" style="357" customWidth="1"/>
    <col min="14850" max="14850" width="4.42578125" style="357" customWidth="1"/>
    <col min="14851" max="14851" width="7.42578125" style="357" customWidth="1"/>
    <col min="14852" max="14852" width="31.140625" style="357" customWidth="1"/>
    <col min="14853" max="14853" width="34" style="357" customWidth="1"/>
    <col min="14854" max="14854" width="13" style="357" customWidth="1"/>
    <col min="14855" max="14855" width="10.140625" style="357" customWidth="1"/>
    <col min="14856" max="14856" width="12.5703125" style="357" customWidth="1"/>
    <col min="14857" max="14857" width="0" style="357" hidden="1" customWidth="1"/>
    <col min="14858" max="14858" width="14" style="357" customWidth="1"/>
    <col min="14859" max="14859" width="17.42578125" style="357" customWidth="1"/>
    <col min="14860" max="14895" width="0" style="357" hidden="1" customWidth="1"/>
    <col min="14896" max="14896" width="8.85546875" style="357"/>
    <col min="14897" max="14897" width="17.7109375" style="357" customWidth="1"/>
    <col min="14898" max="15104" width="8.85546875" style="357"/>
    <col min="15105" max="15105" width="3.140625" style="357" customWidth="1"/>
    <col min="15106" max="15106" width="4.42578125" style="357" customWidth="1"/>
    <col min="15107" max="15107" width="7.42578125" style="357" customWidth="1"/>
    <col min="15108" max="15108" width="31.140625" style="357" customWidth="1"/>
    <col min="15109" max="15109" width="34" style="357" customWidth="1"/>
    <col min="15110" max="15110" width="13" style="357" customWidth="1"/>
    <col min="15111" max="15111" width="10.140625" style="357" customWidth="1"/>
    <col min="15112" max="15112" width="12.5703125" style="357" customWidth="1"/>
    <col min="15113" max="15113" width="0" style="357" hidden="1" customWidth="1"/>
    <col min="15114" max="15114" width="14" style="357" customWidth="1"/>
    <col min="15115" max="15115" width="17.42578125" style="357" customWidth="1"/>
    <col min="15116" max="15151" width="0" style="357" hidden="1" customWidth="1"/>
    <col min="15152" max="15152" width="8.85546875" style="357"/>
    <col min="15153" max="15153" width="17.7109375" style="357" customWidth="1"/>
    <col min="15154" max="15360" width="8.85546875" style="357"/>
    <col min="15361" max="15361" width="3.140625" style="357" customWidth="1"/>
    <col min="15362" max="15362" width="4.42578125" style="357" customWidth="1"/>
    <col min="15363" max="15363" width="7.42578125" style="357" customWidth="1"/>
    <col min="15364" max="15364" width="31.140625" style="357" customWidth="1"/>
    <col min="15365" max="15365" width="34" style="357" customWidth="1"/>
    <col min="15366" max="15366" width="13" style="357" customWidth="1"/>
    <col min="15367" max="15367" width="10.140625" style="357" customWidth="1"/>
    <col min="15368" max="15368" width="12.5703125" style="357" customWidth="1"/>
    <col min="15369" max="15369" width="0" style="357" hidden="1" customWidth="1"/>
    <col min="15370" max="15370" width="14" style="357" customWidth="1"/>
    <col min="15371" max="15371" width="17.42578125" style="357" customWidth="1"/>
    <col min="15372" max="15407" width="0" style="357" hidden="1" customWidth="1"/>
    <col min="15408" max="15408" width="8.85546875" style="357"/>
    <col min="15409" max="15409" width="17.7109375" style="357" customWidth="1"/>
    <col min="15410" max="15616" width="8.85546875" style="357"/>
    <col min="15617" max="15617" width="3.140625" style="357" customWidth="1"/>
    <col min="15618" max="15618" width="4.42578125" style="357" customWidth="1"/>
    <col min="15619" max="15619" width="7.42578125" style="357" customWidth="1"/>
    <col min="15620" max="15620" width="31.140625" style="357" customWidth="1"/>
    <col min="15621" max="15621" width="34" style="357" customWidth="1"/>
    <col min="15622" max="15622" width="13" style="357" customWidth="1"/>
    <col min="15623" max="15623" width="10.140625" style="357" customWidth="1"/>
    <col min="15624" max="15624" width="12.5703125" style="357" customWidth="1"/>
    <col min="15625" max="15625" width="0" style="357" hidden="1" customWidth="1"/>
    <col min="15626" max="15626" width="14" style="357" customWidth="1"/>
    <col min="15627" max="15627" width="17.42578125" style="357" customWidth="1"/>
    <col min="15628" max="15663" width="0" style="357" hidden="1" customWidth="1"/>
    <col min="15664" max="15664" width="8.85546875" style="357"/>
    <col min="15665" max="15665" width="17.7109375" style="357" customWidth="1"/>
    <col min="15666" max="15872" width="8.85546875" style="357"/>
    <col min="15873" max="15873" width="3.140625" style="357" customWidth="1"/>
    <col min="15874" max="15874" width="4.42578125" style="357" customWidth="1"/>
    <col min="15875" max="15875" width="7.42578125" style="357" customWidth="1"/>
    <col min="15876" max="15876" width="31.140625" style="357" customWidth="1"/>
    <col min="15877" max="15877" width="34" style="357" customWidth="1"/>
    <col min="15878" max="15878" width="13" style="357" customWidth="1"/>
    <col min="15879" max="15879" width="10.140625" style="357" customWidth="1"/>
    <col min="15880" max="15880" width="12.5703125" style="357" customWidth="1"/>
    <col min="15881" max="15881" width="0" style="357" hidden="1" customWidth="1"/>
    <col min="15882" max="15882" width="14" style="357" customWidth="1"/>
    <col min="15883" max="15883" width="17.42578125" style="357" customWidth="1"/>
    <col min="15884" max="15919" width="0" style="357" hidden="1" customWidth="1"/>
    <col min="15920" max="15920" width="8.85546875" style="357"/>
    <col min="15921" max="15921" width="17.7109375" style="357" customWidth="1"/>
    <col min="15922" max="16128" width="8.85546875" style="357"/>
    <col min="16129" max="16129" width="3.140625" style="357" customWidth="1"/>
    <col min="16130" max="16130" width="4.42578125" style="357" customWidth="1"/>
    <col min="16131" max="16131" width="7.42578125" style="357" customWidth="1"/>
    <col min="16132" max="16132" width="31.140625" style="357" customWidth="1"/>
    <col min="16133" max="16133" width="34" style="357" customWidth="1"/>
    <col min="16134" max="16134" width="13" style="357" customWidth="1"/>
    <col min="16135" max="16135" width="10.140625" style="357" customWidth="1"/>
    <col min="16136" max="16136" width="12.5703125" style="357" customWidth="1"/>
    <col min="16137" max="16137" width="0" style="357" hidden="1" customWidth="1"/>
    <col min="16138" max="16138" width="14" style="357" customWidth="1"/>
    <col min="16139" max="16139" width="17.42578125" style="357" customWidth="1"/>
    <col min="16140" max="16175" width="0" style="357" hidden="1" customWidth="1"/>
    <col min="16176" max="16176" width="8.85546875" style="357"/>
    <col min="16177" max="16177" width="17.7109375" style="357" customWidth="1"/>
    <col min="16178" max="16384" width="8.85546875" style="357"/>
  </cols>
  <sheetData>
    <row r="1" spans="2:12" s="270" customFormat="1" ht="12.75" customHeight="1" x14ac:dyDescent="0.2">
      <c r="B1" s="271" t="s">
        <v>286</v>
      </c>
      <c r="C1" s="271"/>
      <c r="D1" s="271"/>
      <c r="E1" s="271"/>
      <c r="F1" s="271"/>
      <c r="G1" s="271"/>
      <c r="H1" s="271"/>
      <c r="I1" s="271"/>
      <c r="J1" s="271"/>
      <c r="K1" s="271"/>
      <c r="L1" s="272" t="s">
        <v>287</v>
      </c>
    </row>
    <row r="2" spans="2:12" s="270" customFormat="1" ht="12.75" customHeight="1" x14ac:dyDescent="0.2">
      <c r="B2" s="273"/>
      <c r="H2" s="274"/>
      <c r="K2" s="275"/>
      <c r="L2" s="272"/>
    </row>
    <row r="3" spans="2:12" s="270" customFormat="1" ht="12.75" customHeight="1" x14ac:dyDescent="0.2">
      <c r="B3" s="276"/>
      <c r="C3" s="277" t="s">
        <v>24</v>
      </c>
      <c r="D3" s="278"/>
      <c r="E3" s="279" t="s">
        <v>288</v>
      </c>
      <c r="F3" s="279"/>
      <c r="G3" s="279"/>
      <c r="H3" s="280"/>
      <c r="I3" s="279"/>
      <c r="J3" s="279"/>
      <c r="K3" s="281"/>
    </row>
    <row r="4" spans="2:12" s="272" customFormat="1" ht="12.75" customHeight="1" x14ac:dyDescent="0.2">
      <c r="B4" s="282"/>
      <c r="C4" s="283"/>
      <c r="E4" s="272" t="s">
        <v>289</v>
      </c>
      <c r="H4" s="284"/>
      <c r="K4" s="285"/>
    </row>
    <row r="5" spans="2:12" s="272" customFormat="1" ht="12.75" customHeight="1" x14ac:dyDescent="0.2">
      <c r="B5" s="282"/>
      <c r="C5" s="283" t="s">
        <v>290</v>
      </c>
      <c r="E5" s="272" t="s">
        <v>291</v>
      </c>
      <c r="H5" s="284"/>
      <c r="K5" s="285"/>
    </row>
    <row r="6" spans="2:12" s="272" customFormat="1" ht="12.75" customHeight="1" x14ac:dyDescent="0.2">
      <c r="B6" s="282"/>
      <c r="C6" s="283" t="s">
        <v>292</v>
      </c>
      <c r="E6" s="272" t="s">
        <v>293</v>
      </c>
      <c r="H6" s="284"/>
      <c r="K6" s="285"/>
    </row>
    <row r="7" spans="2:12" s="272" customFormat="1" ht="12.75" customHeight="1" x14ac:dyDescent="0.2">
      <c r="B7" s="282"/>
      <c r="C7" s="283" t="s">
        <v>294</v>
      </c>
      <c r="E7" s="272" t="s">
        <v>295</v>
      </c>
      <c r="H7" s="284"/>
      <c r="K7" s="285"/>
    </row>
    <row r="8" spans="2:12" s="272" customFormat="1" ht="12.75" customHeight="1" x14ac:dyDescent="0.2">
      <c r="B8" s="282"/>
      <c r="C8" s="283" t="s">
        <v>296</v>
      </c>
      <c r="E8" s="272" t="s">
        <v>295</v>
      </c>
      <c r="H8" s="284"/>
      <c r="K8" s="285"/>
    </row>
    <row r="9" spans="2:12" s="272" customFormat="1" ht="12.75" customHeight="1" x14ac:dyDescent="0.2">
      <c r="B9" s="282"/>
      <c r="C9" s="283" t="s">
        <v>297</v>
      </c>
      <c r="E9" s="283"/>
      <c r="H9" s="284"/>
      <c r="K9" s="285"/>
    </row>
    <row r="10" spans="2:12" s="272" customFormat="1" ht="12.75" customHeight="1" x14ac:dyDescent="0.2">
      <c r="B10" s="282"/>
      <c r="E10" s="283"/>
      <c r="H10" s="284"/>
      <c r="K10" s="285"/>
    </row>
    <row r="11" spans="2:12" s="272" customFormat="1" ht="12.75" customHeight="1" x14ac:dyDescent="0.2">
      <c r="B11" s="282"/>
      <c r="E11" s="283"/>
      <c r="H11" s="284"/>
      <c r="K11" s="285"/>
    </row>
    <row r="12" spans="2:12" s="272" customFormat="1" ht="12.75" customHeight="1" x14ac:dyDescent="0.2">
      <c r="B12" s="282"/>
      <c r="C12" s="283" t="s">
        <v>298</v>
      </c>
      <c r="E12" s="283"/>
      <c r="H12" s="284"/>
      <c r="K12" s="285"/>
    </row>
    <row r="13" spans="2:12" s="272" customFormat="1" ht="12.75" customHeight="1" x14ac:dyDescent="0.2">
      <c r="B13" s="282"/>
      <c r="C13" s="283" t="s">
        <v>299</v>
      </c>
      <c r="E13" s="283"/>
      <c r="H13" s="284"/>
      <c r="K13" s="285"/>
    </row>
    <row r="14" spans="2:12" s="272" customFormat="1" ht="12.75" customHeight="1" x14ac:dyDescent="0.2">
      <c r="B14" s="282"/>
      <c r="C14" s="283" t="s">
        <v>300</v>
      </c>
      <c r="E14" s="283"/>
      <c r="H14" s="284"/>
      <c r="K14" s="285"/>
    </row>
    <row r="15" spans="2:12" s="272" customFormat="1" ht="15" customHeight="1" x14ac:dyDescent="0.2">
      <c r="B15" s="282"/>
      <c r="C15" s="283" t="s">
        <v>301</v>
      </c>
      <c r="E15" s="283"/>
      <c r="H15" s="284"/>
      <c r="K15" s="285"/>
    </row>
    <row r="16" spans="2:12" s="272" customFormat="1" ht="15" customHeight="1" x14ac:dyDescent="0.2">
      <c r="B16" s="282"/>
      <c r="C16" s="283" t="s">
        <v>302</v>
      </c>
      <c r="E16" s="283"/>
      <c r="H16" s="284"/>
      <c r="K16" s="285"/>
    </row>
    <row r="17" spans="2:11" s="272" customFormat="1" ht="7.5" customHeight="1" x14ac:dyDescent="0.2">
      <c r="B17" s="282"/>
      <c r="H17" s="284"/>
      <c r="K17" s="285"/>
    </row>
    <row r="18" spans="2:11" s="283" customFormat="1" ht="26.25" customHeight="1" x14ac:dyDescent="0.2">
      <c r="B18" s="286"/>
      <c r="C18" s="287" t="s">
        <v>303</v>
      </c>
      <c r="E18" s="288">
        <f>K33</f>
        <v>0</v>
      </c>
      <c r="H18" s="289"/>
      <c r="I18" s="290"/>
      <c r="J18" s="290"/>
      <c r="K18" s="290"/>
    </row>
    <row r="19" spans="2:11" s="272" customFormat="1" ht="15" customHeight="1" x14ac:dyDescent="0.2">
      <c r="B19" s="282"/>
      <c r="H19" s="284"/>
      <c r="K19" s="285"/>
    </row>
    <row r="20" spans="2:11" s="270" customFormat="1" ht="14.25" customHeight="1" x14ac:dyDescent="0.2">
      <c r="B20" s="291"/>
      <c r="C20" s="292"/>
      <c r="D20" s="292"/>
      <c r="E20" s="292"/>
      <c r="F20" s="292"/>
      <c r="G20" s="292"/>
      <c r="H20" s="293"/>
      <c r="I20" s="292"/>
      <c r="J20" s="292"/>
      <c r="K20" s="294"/>
    </row>
    <row r="21" spans="2:11" s="270" customFormat="1" ht="14.25" customHeight="1" x14ac:dyDescent="0.2">
      <c r="B21" s="276"/>
      <c r="C21" s="278"/>
      <c r="D21" s="278"/>
      <c r="E21" s="278"/>
      <c r="F21" s="278"/>
      <c r="G21" s="278"/>
      <c r="H21" s="295"/>
      <c r="I21" s="278"/>
      <c r="J21" s="278"/>
      <c r="K21" s="296"/>
    </row>
    <row r="22" spans="2:11" s="270" customFormat="1" ht="14.25" customHeight="1" x14ac:dyDescent="0.2">
      <c r="B22" s="297"/>
      <c r="H22" s="274"/>
      <c r="K22" s="298"/>
    </row>
    <row r="23" spans="2:11" s="272" customFormat="1" ht="7.5" customHeight="1" x14ac:dyDescent="0.2">
      <c r="B23" s="282"/>
      <c r="H23" s="284"/>
      <c r="K23" s="285"/>
    </row>
    <row r="24" spans="2:11" s="272" customFormat="1" ht="37.5" customHeight="1" x14ac:dyDescent="0.2">
      <c r="B24" s="299" t="s">
        <v>304</v>
      </c>
      <c r="C24" s="299"/>
      <c r="D24" s="299"/>
      <c r="E24" s="299"/>
      <c r="F24" s="299"/>
      <c r="G24" s="299"/>
      <c r="H24" s="299"/>
      <c r="I24" s="299"/>
      <c r="J24" s="299"/>
      <c r="K24" s="299"/>
    </row>
    <row r="25" spans="2:11" s="272" customFormat="1" ht="37.5" customHeight="1" x14ac:dyDescent="0.2">
      <c r="B25" s="300"/>
      <c r="H25" s="284"/>
      <c r="K25" s="285"/>
    </row>
    <row r="26" spans="2:11" s="272" customFormat="1" ht="15" customHeight="1" x14ac:dyDescent="0.2">
      <c r="B26" s="286"/>
      <c r="C26" s="283" t="s">
        <v>24</v>
      </c>
      <c r="E26" s="272" t="str">
        <f>E3</f>
        <v>Opatření proti přehřívání učeben, ZŠ Plamínkové 1593/2, Praha 4</v>
      </c>
      <c r="H26" s="284"/>
      <c r="K26" s="285"/>
    </row>
    <row r="27" spans="2:11" s="272" customFormat="1" ht="15" customHeight="1" x14ac:dyDescent="0.2">
      <c r="B27" s="286"/>
      <c r="C27" s="283"/>
      <c r="H27" s="284"/>
      <c r="K27" s="285"/>
    </row>
    <row r="28" spans="2:11" s="272" customFormat="1" ht="15" customHeight="1" x14ac:dyDescent="0.2">
      <c r="B28" s="286"/>
      <c r="C28" s="283" t="s">
        <v>290</v>
      </c>
      <c r="E28" s="272" t="str">
        <f>E5</f>
        <v>Elektroinstalace – silnoproud</v>
      </c>
      <c r="H28" s="284"/>
      <c r="K28" s="285"/>
    </row>
    <row r="29" spans="2:11" s="272" customFormat="1" ht="18.75" customHeight="1" x14ac:dyDescent="0.2">
      <c r="B29" s="286"/>
      <c r="C29" s="283" t="s">
        <v>292</v>
      </c>
      <c r="E29" s="272" t="str">
        <f>E6</f>
        <v>Plaminkové 1593/2</v>
      </c>
      <c r="H29" s="284"/>
      <c r="K29" s="285"/>
    </row>
    <row r="30" spans="2:11" s="272" customFormat="1" ht="15.75" customHeight="1" x14ac:dyDescent="0.2">
      <c r="B30" s="286"/>
      <c r="C30" s="283" t="s">
        <v>305</v>
      </c>
      <c r="E30" s="272" t="str">
        <f>E7</f>
        <v>Flosman Jiří</v>
      </c>
      <c r="H30" s="284"/>
      <c r="K30" s="285"/>
    </row>
    <row r="31" spans="2:11" s="272" customFormat="1" ht="15.75" customHeight="1" x14ac:dyDescent="0.2">
      <c r="B31" s="286"/>
      <c r="C31" s="283" t="s">
        <v>296</v>
      </c>
      <c r="E31" s="272" t="str">
        <f>E8</f>
        <v>Flosman Jiří</v>
      </c>
      <c r="H31" s="284"/>
      <c r="K31" s="285"/>
    </row>
    <row r="32" spans="2:11" s="272" customFormat="1" ht="15.75" customHeight="1" x14ac:dyDescent="0.2">
      <c r="B32" s="282"/>
      <c r="E32" s="283"/>
      <c r="H32" s="284"/>
      <c r="I32" s="283"/>
      <c r="K32" s="301"/>
    </row>
    <row r="33" spans="2:34" s="272" customFormat="1" ht="30" customHeight="1" x14ac:dyDescent="0.2">
      <c r="B33" s="286"/>
      <c r="C33" s="287" t="s">
        <v>306</v>
      </c>
      <c r="H33" s="284"/>
      <c r="K33" s="302">
        <f>SUM(K34:K63)</f>
        <v>0</v>
      </c>
      <c r="AH33" s="272" t="s">
        <v>307</v>
      </c>
    </row>
    <row r="34" spans="2:34" s="272" customFormat="1" ht="17.45" customHeight="1" x14ac:dyDescent="0.2">
      <c r="B34" s="286"/>
      <c r="C34" s="283" t="str">
        <f>B82</f>
        <v>Kabely</v>
      </c>
      <c r="H34" s="284"/>
      <c r="K34" s="303">
        <f>K82</f>
        <v>0</v>
      </c>
    </row>
    <row r="35" spans="2:34" s="272" customFormat="1" ht="21" customHeight="1" x14ac:dyDescent="0.2">
      <c r="B35" s="282"/>
      <c r="C35" s="283" t="str">
        <f>B89</f>
        <v>Kabelové trasy – 1.NP – objekt „A“</v>
      </c>
      <c r="D35" s="283"/>
      <c r="H35" s="284"/>
      <c r="K35" s="303">
        <f>K89</f>
        <v>0</v>
      </c>
    </row>
    <row r="36" spans="2:34" s="272" customFormat="1" ht="21" customHeight="1" x14ac:dyDescent="0.2">
      <c r="B36" s="282"/>
      <c r="C36" s="283" t="str">
        <f>B95</f>
        <v>Kabelové trasy – 2.NP – objekt „A“</v>
      </c>
      <c r="D36" s="283"/>
      <c r="H36" s="284"/>
      <c r="K36" s="303">
        <f>K95</f>
        <v>0</v>
      </c>
    </row>
    <row r="37" spans="2:34" s="272" customFormat="1" ht="21" customHeight="1" x14ac:dyDescent="0.2">
      <c r="B37" s="282"/>
      <c r="C37" s="283" t="str">
        <f>B100</f>
        <v>Kabelové trasy – 3.NP a střecha – objekt „A“</v>
      </c>
      <c r="D37" s="283"/>
      <c r="H37" s="284"/>
      <c r="K37" s="303">
        <f>K100</f>
        <v>0</v>
      </c>
    </row>
    <row r="38" spans="2:34" s="272" customFormat="1" ht="21" customHeight="1" x14ac:dyDescent="0.2">
      <c r="B38" s="282"/>
      <c r="C38" s="283" t="str">
        <f>B107</f>
        <v>Kabelové trasy – 1.NP – objekt „B“</v>
      </c>
      <c r="D38" s="283"/>
      <c r="H38" s="284"/>
      <c r="K38" s="303">
        <f>K107</f>
        <v>0</v>
      </c>
    </row>
    <row r="39" spans="2:34" s="272" customFormat="1" ht="21" customHeight="1" x14ac:dyDescent="0.2">
      <c r="B39" s="282"/>
      <c r="C39" s="283" t="str">
        <f>B112</f>
        <v>Kabelové trasy – 2.NP – objekt „B“</v>
      </c>
      <c r="D39" s="283"/>
      <c r="H39" s="284"/>
      <c r="K39" s="303">
        <f>K112</f>
        <v>0</v>
      </c>
    </row>
    <row r="40" spans="2:34" s="272" customFormat="1" ht="21" customHeight="1" x14ac:dyDescent="0.2">
      <c r="B40" s="282"/>
      <c r="C40" s="283" t="str">
        <f>B117</f>
        <v>Kabelové trasy – 3.NP – objekt „B“</v>
      </c>
      <c r="D40" s="283"/>
      <c r="H40" s="284"/>
      <c r="K40" s="303">
        <f>K117</f>
        <v>0</v>
      </c>
    </row>
    <row r="41" spans="2:34" s="272" customFormat="1" ht="21" customHeight="1" x14ac:dyDescent="0.2">
      <c r="B41" s="282"/>
      <c r="C41" s="283" t="str">
        <f>B122</f>
        <v>Kabelové trasy – 4.NP – objekt „B“</v>
      </c>
      <c r="D41" s="283"/>
      <c r="H41" s="284"/>
      <c r="K41" s="303">
        <f>K122</f>
        <v>0</v>
      </c>
    </row>
    <row r="42" spans="2:34" s="272" customFormat="1" ht="21" customHeight="1" x14ac:dyDescent="0.2">
      <c r="B42" s="282"/>
      <c r="C42" s="283" t="str">
        <f>B127</f>
        <v>Kabelové trasy – 2.NP – objekt „C“</v>
      </c>
      <c r="D42" s="283"/>
      <c r="H42" s="284"/>
      <c r="K42" s="303">
        <f>K127</f>
        <v>0</v>
      </c>
    </row>
    <row r="43" spans="2:34" s="272" customFormat="1" ht="21" customHeight="1" x14ac:dyDescent="0.2">
      <c r="B43" s="282"/>
      <c r="C43" s="283" t="str">
        <f>B131</f>
        <v>Rozvaděč RB (stávající rozvaděč NN)</v>
      </c>
      <c r="D43" s="283"/>
      <c r="H43" s="284"/>
      <c r="K43" s="303">
        <f>K131</f>
        <v>0</v>
      </c>
    </row>
    <row r="44" spans="2:34" s="272" customFormat="1" ht="21" customHeight="1" x14ac:dyDescent="0.2">
      <c r="B44" s="282"/>
      <c r="C44" s="283" t="str">
        <f>B133</f>
        <v>Rozvaděč RA-1 (stávající rozvaděč NN)</v>
      </c>
      <c r="D44" s="283"/>
      <c r="H44" s="284"/>
      <c r="K44" s="303">
        <f>K133</f>
        <v>0</v>
      </c>
    </row>
    <row r="45" spans="2:34" s="272" customFormat="1" ht="21" customHeight="1" x14ac:dyDescent="0.2">
      <c r="B45" s="282"/>
      <c r="C45" s="283" t="str">
        <f>B139</f>
        <v>Rozvaděč RA-2 (stávající rozvaděč NN)</v>
      </c>
      <c r="D45" s="283"/>
      <c r="H45" s="284"/>
      <c r="K45" s="303">
        <f>K139</f>
        <v>0</v>
      </c>
    </row>
    <row r="46" spans="2:34" s="272" customFormat="1" ht="21" customHeight="1" x14ac:dyDescent="0.2">
      <c r="B46" s="282"/>
      <c r="C46" s="283" t="str">
        <f>B141</f>
        <v>Rozvaděč RA-3 (stávající rozvaděč NN)</v>
      </c>
      <c r="D46" s="283"/>
      <c r="H46" s="284"/>
      <c r="K46" s="303">
        <f>K141</f>
        <v>0</v>
      </c>
    </row>
    <row r="47" spans="2:34" s="272" customFormat="1" ht="21" customHeight="1" x14ac:dyDescent="0.2">
      <c r="B47" s="282"/>
      <c r="C47" s="283" t="str">
        <f>B144</f>
        <v>Rozvaděč RM1 (stávající rozvaděč NN)</v>
      </c>
      <c r="D47" s="283"/>
      <c r="H47" s="284"/>
      <c r="K47" s="303">
        <f>K144</f>
        <v>0</v>
      </c>
    </row>
    <row r="48" spans="2:34" s="272" customFormat="1" ht="21" customHeight="1" x14ac:dyDescent="0.2">
      <c r="B48" s="282"/>
      <c r="C48" s="283" t="str">
        <f>B148</f>
        <v>Rozvaděč RM2 (stávající rozvaděč NN)</v>
      </c>
      <c r="D48" s="283"/>
      <c r="H48" s="284"/>
      <c r="K48" s="303">
        <f>K148</f>
        <v>0</v>
      </c>
    </row>
    <row r="49" spans="2:11" s="272" customFormat="1" ht="21" customHeight="1" x14ac:dyDescent="0.2">
      <c r="B49" s="282"/>
      <c r="C49" s="283" t="str">
        <f>B151</f>
        <v>Rozvaděč RM3 (stávající rozvaděč NN)</v>
      </c>
      <c r="D49" s="283"/>
      <c r="H49" s="284"/>
      <c r="K49" s="303">
        <f>K151</f>
        <v>0</v>
      </c>
    </row>
    <row r="50" spans="2:11" s="272" customFormat="1" ht="21" customHeight="1" x14ac:dyDescent="0.2">
      <c r="B50" s="282"/>
      <c r="C50" s="283" t="str">
        <f>B153</f>
        <v>Rozvaděč RM4 (stávající rozvaděč NN)</v>
      </c>
      <c r="D50" s="283"/>
      <c r="H50" s="284"/>
      <c r="K50" s="303">
        <f>K153</f>
        <v>0</v>
      </c>
    </row>
    <row r="51" spans="2:11" s="272" customFormat="1" ht="21" customHeight="1" x14ac:dyDescent="0.2">
      <c r="B51" s="282"/>
      <c r="C51" s="283" t="str">
        <f>B155</f>
        <v>Rozvaděč D-R7 (stávající rozvaděč NN)</v>
      </c>
      <c r="D51" s="283"/>
      <c r="H51" s="284"/>
      <c r="K51" s="303">
        <f>K155</f>
        <v>0</v>
      </c>
    </row>
    <row r="52" spans="2:11" s="272" customFormat="1" ht="21" customHeight="1" x14ac:dyDescent="0.2">
      <c r="B52" s="282"/>
      <c r="C52" s="283" t="str">
        <f>B158</f>
        <v>Centrální jednotka</v>
      </c>
      <c r="D52" s="283"/>
      <c r="H52" s="284"/>
      <c r="K52" s="303">
        <f>K158</f>
        <v>0</v>
      </c>
    </row>
    <row r="53" spans="2:11" s="272" customFormat="1" ht="21" customHeight="1" x14ac:dyDescent="0.2">
      <c r="B53" s="282"/>
      <c r="C53" s="283" t="str">
        <f>B161</f>
        <v>Meteostanice</v>
      </c>
      <c r="D53" s="283"/>
      <c r="H53" s="284"/>
      <c r="K53" s="303">
        <f>K161</f>
        <v>0</v>
      </c>
    </row>
    <row r="54" spans="2:11" s="272" customFormat="1" ht="21" customHeight="1" x14ac:dyDescent="0.2">
      <c r="B54" s="282"/>
      <c r="C54" s="283" t="str">
        <f>B166</f>
        <v>Objekt „A“ - 1.NP</v>
      </c>
      <c r="D54" s="283"/>
      <c r="H54" s="284"/>
      <c r="K54" s="303">
        <f>K166</f>
        <v>0</v>
      </c>
    </row>
    <row r="55" spans="2:11" s="272" customFormat="1" ht="21" customHeight="1" x14ac:dyDescent="0.2">
      <c r="B55" s="282"/>
      <c r="C55" s="283" t="str">
        <f>B174</f>
        <v>Objekt „A“ - 2.NP</v>
      </c>
      <c r="D55" s="283"/>
      <c r="H55" s="284"/>
      <c r="K55" s="303">
        <f>K174</f>
        <v>0</v>
      </c>
    </row>
    <row r="56" spans="2:11" s="272" customFormat="1" ht="21" customHeight="1" x14ac:dyDescent="0.2">
      <c r="B56" s="282"/>
      <c r="C56" s="283" t="str">
        <f>B178</f>
        <v>Objekt „A“ - 3.NP</v>
      </c>
      <c r="D56" s="283"/>
      <c r="H56" s="284"/>
      <c r="K56" s="303">
        <f>K178</f>
        <v>0</v>
      </c>
    </row>
    <row r="57" spans="2:11" s="272" customFormat="1" ht="21" customHeight="1" x14ac:dyDescent="0.2">
      <c r="B57" s="282"/>
      <c r="C57" s="283" t="str">
        <f>B183</f>
        <v>Objekt „B“ – 1.NP</v>
      </c>
      <c r="D57" s="283"/>
      <c r="H57" s="284"/>
      <c r="K57" s="303">
        <f>K183</f>
        <v>0</v>
      </c>
    </row>
    <row r="58" spans="2:11" s="272" customFormat="1" ht="21" customHeight="1" x14ac:dyDescent="0.2">
      <c r="B58" s="282"/>
      <c r="C58" s="283" t="str">
        <f>B185</f>
        <v>Objekt „B“ - 2.NP</v>
      </c>
      <c r="D58" s="283"/>
      <c r="H58" s="284"/>
      <c r="K58" s="303">
        <f>K185</f>
        <v>0</v>
      </c>
    </row>
    <row r="59" spans="2:11" s="272" customFormat="1" ht="21" customHeight="1" x14ac:dyDescent="0.2">
      <c r="B59" s="282"/>
      <c r="C59" s="283" t="str">
        <f>B189</f>
        <v>Objekt „B“ - 3.NP</v>
      </c>
      <c r="D59" s="283"/>
      <c r="H59" s="284"/>
      <c r="K59" s="303">
        <f>K189</f>
        <v>0</v>
      </c>
    </row>
    <row r="60" spans="2:11" s="272" customFormat="1" ht="21" customHeight="1" x14ac:dyDescent="0.2">
      <c r="B60" s="282"/>
      <c r="C60" s="283" t="str">
        <f>B193</f>
        <v>Objekt „B“ - 4.NP</v>
      </c>
      <c r="D60" s="283"/>
      <c r="H60" s="284"/>
      <c r="K60" s="303">
        <f>K193</f>
        <v>0</v>
      </c>
    </row>
    <row r="61" spans="2:11" s="272" customFormat="1" ht="21" customHeight="1" x14ac:dyDescent="0.2">
      <c r="B61" s="282"/>
      <c r="C61" s="283" t="str">
        <f>B197</f>
        <v>Objekt „C“ - 2.NP</v>
      </c>
      <c r="D61" s="283"/>
      <c r="H61" s="284"/>
      <c r="K61" s="303">
        <f>K197</f>
        <v>0</v>
      </c>
    </row>
    <row r="62" spans="2:11" s="272" customFormat="1" ht="21" customHeight="1" x14ac:dyDescent="0.2">
      <c r="B62" s="282"/>
      <c r="C62" s="283" t="str">
        <f>B202</f>
        <v>Ostatní</v>
      </c>
      <c r="D62" s="283"/>
      <c r="H62" s="284"/>
      <c r="K62" s="303">
        <f>K202</f>
        <v>0</v>
      </c>
    </row>
    <row r="63" spans="2:11" s="272" customFormat="1" ht="21" customHeight="1" x14ac:dyDescent="0.2">
      <c r="B63" s="282"/>
      <c r="C63" s="283" t="str">
        <f>B211</f>
        <v>Montážní a inženýrská činnost</v>
      </c>
      <c r="D63" s="283"/>
      <c r="H63" s="284"/>
      <c r="K63" s="303">
        <f>K211</f>
        <v>0</v>
      </c>
    </row>
    <row r="64" spans="2:11" s="270" customFormat="1" ht="14.25" customHeight="1" x14ac:dyDescent="0.2">
      <c r="B64" s="291"/>
      <c r="C64" s="292"/>
      <c r="D64" s="292"/>
      <c r="E64" s="292"/>
      <c r="F64" s="292"/>
      <c r="G64" s="292"/>
      <c r="H64" s="293"/>
      <c r="I64" s="292"/>
      <c r="J64" s="292"/>
      <c r="K64" s="294"/>
    </row>
    <row r="65" spans="2:47" s="270" customFormat="1" ht="14.25" customHeight="1" x14ac:dyDescent="0.2">
      <c r="B65" s="297"/>
      <c r="H65" s="274"/>
      <c r="K65" s="298"/>
    </row>
    <row r="66" spans="2:47" s="272" customFormat="1" ht="7.5" customHeight="1" x14ac:dyDescent="0.2">
      <c r="B66" s="304"/>
      <c r="C66" s="279"/>
      <c r="D66" s="279"/>
      <c r="E66" s="279"/>
      <c r="F66" s="279"/>
      <c r="G66" s="279"/>
      <c r="H66" s="280"/>
      <c r="I66" s="279"/>
      <c r="J66" s="279"/>
      <c r="K66" s="281"/>
    </row>
    <row r="67" spans="2:47" s="272" customFormat="1" ht="37.5" customHeight="1" x14ac:dyDescent="0.2">
      <c r="B67" s="299" t="s">
        <v>308</v>
      </c>
      <c r="C67" s="299"/>
      <c r="D67" s="299"/>
      <c r="E67" s="299"/>
      <c r="F67" s="299"/>
      <c r="G67" s="299"/>
      <c r="H67" s="299"/>
      <c r="I67" s="299"/>
      <c r="J67" s="299"/>
      <c r="K67" s="299"/>
    </row>
    <row r="68" spans="2:47" s="272" customFormat="1" ht="7.5" customHeight="1" x14ac:dyDescent="0.2">
      <c r="B68" s="282"/>
      <c r="H68" s="284"/>
      <c r="K68" s="285"/>
    </row>
    <row r="69" spans="2:47" s="272" customFormat="1" ht="15" customHeight="1" x14ac:dyDescent="0.2">
      <c r="B69" s="286"/>
      <c r="C69" s="283" t="s">
        <v>24</v>
      </c>
      <c r="E69" s="272" t="str">
        <f>E26</f>
        <v>Opatření proti přehřívání učeben, ZŠ Plamínkové 1593/2, Praha 4</v>
      </c>
      <c r="H69" s="284"/>
      <c r="K69" s="285"/>
    </row>
    <row r="70" spans="2:47" s="272" customFormat="1" ht="15" customHeight="1" x14ac:dyDescent="0.2">
      <c r="B70" s="286"/>
      <c r="C70" s="283" t="s">
        <v>290</v>
      </c>
      <c r="E70" s="272" t="str">
        <f>E28</f>
        <v>Elektroinstalace – silnoproud</v>
      </c>
      <c r="H70" s="284"/>
      <c r="K70" s="285"/>
    </row>
    <row r="71" spans="2:47" s="272" customFormat="1" ht="15" customHeight="1" x14ac:dyDescent="0.2">
      <c r="B71" s="286"/>
      <c r="C71" s="283" t="s">
        <v>292</v>
      </c>
      <c r="E71" s="272" t="str">
        <f>E29</f>
        <v>Plaminkové 1593/2</v>
      </c>
      <c r="H71" s="284"/>
      <c r="K71" s="285"/>
    </row>
    <row r="72" spans="2:47" s="272" customFormat="1" ht="18.75" customHeight="1" x14ac:dyDescent="0.2">
      <c r="B72" s="286"/>
      <c r="C72" s="283" t="s">
        <v>294</v>
      </c>
      <c r="E72" s="272" t="str">
        <f>E30</f>
        <v>Flosman Jiří</v>
      </c>
      <c r="H72" s="284"/>
      <c r="K72" s="285"/>
    </row>
    <row r="73" spans="2:47" s="272" customFormat="1" ht="15.75" customHeight="1" x14ac:dyDescent="0.2">
      <c r="B73" s="286"/>
      <c r="C73" s="283" t="s">
        <v>296</v>
      </c>
      <c r="E73" s="272" t="str">
        <f>E31</f>
        <v>Flosman Jiří</v>
      </c>
      <c r="H73" s="284"/>
      <c r="K73" s="285"/>
    </row>
    <row r="74" spans="2:47" s="272" customFormat="1" ht="13.9" customHeight="1" x14ac:dyDescent="0.2">
      <c r="B74" s="286"/>
      <c r="C74" s="283" t="s">
        <v>309</v>
      </c>
      <c r="E74" s="283"/>
      <c r="H74" s="284"/>
      <c r="I74" s="305"/>
      <c r="J74" s="305"/>
      <c r="K74" s="305"/>
    </row>
    <row r="75" spans="2:47" s="272" customFormat="1" ht="13.9" customHeight="1" x14ac:dyDescent="0.2">
      <c r="B75" s="286"/>
      <c r="C75" s="283"/>
      <c r="E75" s="283"/>
      <c r="H75" s="284"/>
      <c r="I75" s="283"/>
      <c r="K75" s="301"/>
    </row>
    <row r="76" spans="2:47" s="272" customFormat="1" ht="13.9" customHeight="1" x14ac:dyDescent="0.2">
      <c r="B76" s="286"/>
      <c r="C76" s="283"/>
      <c r="E76" s="283"/>
      <c r="H76" s="284"/>
      <c r="I76" s="283"/>
      <c r="K76" s="301"/>
    </row>
    <row r="77" spans="2:47" s="272" customFormat="1" ht="13.9" customHeight="1" x14ac:dyDescent="0.2">
      <c r="B77" s="286"/>
      <c r="C77" s="283"/>
      <c r="E77" s="283"/>
      <c r="H77" s="284"/>
      <c r="I77" s="283"/>
      <c r="K77" s="301"/>
    </row>
    <row r="78" spans="2:47" s="272" customFormat="1" ht="13.9" customHeight="1" x14ac:dyDescent="0.2">
      <c r="B78" s="286"/>
      <c r="C78" s="283"/>
      <c r="E78" s="283"/>
      <c r="H78" s="284"/>
      <c r="I78" s="283"/>
      <c r="K78" s="301"/>
    </row>
    <row r="79" spans="2:47" s="272" customFormat="1" ht="30" customHeight="1" x14ac:dyDescent="0.2">
      <c r="B79" s="286"/>
      <c r="C79" s="283" t="s">
        <v>306</v>
      </c>
      <c r="H79" s="284"/>
      <c r="K79" s="306">
        <f>K82+K89+K95+K100+K107+K112+K117+K122+K127+K131+K133+K139+K141+K144+K148+K151+K153+K155+K158+K161+K166+K174+K178+K183+K185+K189+K193+K197+K202+K211</f>
        <v>0</v>
      </c>
      <c r="L79" s="307"/>
      <c r="M79" s="307"/>
      <c r="N79" s="307"/>
      <c r="O79" s="308" t="e">
        <f>#REF!</f>
        <v>#REF!</v>
      </c>
      <c r="P79" s="307"/>
      <c r="AG79" s="272" t="s">
        <v>310</v>
      </c>
      <c r="AH79" s="272" t="s">
        <v>307</v>
      </c>
      <c r="AU79" s="309" t="e">
        <f>#REF!</f>
        <v>#REF!</v>
      </c>
    </row>
    <row r="80" spans="2:47" s="272" customFormat="1" ht="30" customHeight="1" x14ac:dyDescent="0.2">
      <c r="B80" s="286"/>
      <c r="C80" s="310"/>
      <c r="D80" s="310"/>
      <c r="E80" s="310"/>
      <c r="F80" s="310"/>
      <c r="G80" s="310"/>
      <c r="H80" s="311"/>
      <c r="I80" s="310"/>
      <c r="J80" s="310"/>
      <c r="K80" s="306"/>
      <c r="L80" s="307"/>
      <c r="M80" s="307"/>
      <c r="N80" s="307"/>
      <c r="O80" s="308"/>
      <c r="P80" s="307"/>
      <c r="AU80" s="309"/>
    </row>
    <row r="81" spans="2:49" s="283" customFormat="1" ht="51" customHeight="1" x14ac:dyDescent="0.2">
      <c r="B81" s="312" t="s">
        <v>311</v>
      </c>
      <c r="C81" s="312" t="s">
        <v>312</v>
      </c>
      <c r="D81" s="313" t="s">
        <v>313</v>
      </c>
      <c r="E81" s="314" t="s">
        <v>314</v>
      </c>
      <c r="F81" s="315" t="s">
        <v>315</v>
      </c>
      <c r="G81" s="316" t="s">
        <v>316</v>
      </c>
      <c r="H81" s="317" t="s">
        <v>317</v>
      </c>
      <c r="I81" s="317"/>
      <c r="J81" s="312" t="s">
        <v>318</v>
      </c>
      <c r="K81" s="318" t="s">
        <v>319</v>
      </c>
      <c r="L81" s="319" t="s">
        <v>320</v>
      </c>
      <c r="M81" s="320" t="s">
        <v>102</v>
      </c>
      <c r="N81" s="283" t="s">
        <v>321</v>
      </c>
      <c r="O81" s="283" t="s">
        <v>322</v>
      </c>
      <c r="P81" s="321" t="s">
        <v>323</v>
      </c>
      <c r="AE81" s="319"/>
      <c r="AG81" s="319"/>
      <c r="AH81" s="319"/>
      <c r="AO81" s="309"/>
      <c r="AP81" s="309"/>
      <c r="AQ81" s="309"/>
      <c r="AR81" s="309"/>
      <c r="AS81" s="309"/>
      <c r="AT81" s="319"/>
      <c r="AU81" s="309"/>
      <c r="AV81" s="146" t="s">
        <v>109</v>
      </c>
      <c r="AW81" s="146" t="s">
        <v>110</v>
      </c>
    </row>
    <row r="82" spans="2:49" s="327" customFormat="1" ht="21" customHeight="1" x14ac:dyDescent="0.2">
      <c r="B82" s="322" t="s">
        <v>324</v>
      </c>
      <c r="C82" s="323"/>
      <c r="D82" s="324"/>
      <c r="E82" s="324"/>
      <c r="F82" s="324"/>
      <c r="G82" s="324"/>
      <c r="H82" s="325"/>
      <c r="I82" s="324"/>
      <c r="J82" s="324"/>
      <c r="K82" s="326">
        <f>SUM(K83:K88)</f>
        <v>0</v>
      </c>
      <c r="O82" s="328" t="e">
        <f>SUM(#REF!)</f>
        <v>#REF!</v>
      </c>
      <c r="AE82" s="327" t="s">
        <v>325</v>
      </c>
      <c r="AG82" s="327" t="s">
        <v>310</v>
      </c>
      <c r="AH82" s="327" t="s">
        <v>325</v>
      </c>
      <c r="AL82" s="327" t="s">
        <v>326</v>
      </c>
      <c r="AU82" s="329" t="e">
        <f>SUM(#REF!)</f>
        <v>#REF!</v>
      </c>
      <c r="AV82" s="182" t="s">
        <v>168</v>
      </c>
      <c r="AW82" s="183" t="s">
        <v>153</v>
      </c>
    </row>
    <row r="83" spans="2:49" s="337" customFormat="1" ht="27" customHeight="1" x14ac:dyDescent="0.2">
      <c r="B83" s="330">
        <v>1</v>
      </c>
      <c r="C83" s="330" t="s">
        <v>327</v>
      </c>
      <c r="D83" s="331" t="s">
        <v>328</v>
      </c>
      <c r="E83" s="332" t="s">
        <v>329</v>
      </c>
      <c r="F83" s="332" t="s">
        <v>190</v>
      </c>
      <c r="G83" s="333">
        <v>2000</v>
      </c>
      <c r="H83" s="362"/>
      <c r="I83" s="363"/>
      <c r="J83" s="362"/>
      <c r="K83" s="334">
        <f t="shared" ref="K83:K88" si="0">(G83*H83)+(G83*J83)</f>
        <v>0</v>
      </c>
      <c r="L83" s="335"/>
      <c r="M83" s="336"/>
      <c r="P83" s="338"/>
      <c r="AE83" s="335"/>
      <c r="AG83" s="335"/>
      <c r="AH83" s="335"/>
      <c r="AO83" s="339"/>
      <c r="AP83" s="339"/>
      <c r="AQ83" s="339"/>
      <c r="AR83" s="339"/>
      <c r="AS83" s="339"/>
      <c r="AT83" s="335"/>
      <c r="AU83" s="339"/>
      <c r="AV83" s="182" t="s">
        <v>168</v>
      </c>
      <c r="AW83" s="183" t="s">
        <v>153</v>
      </c>
    </row>
    <row r="84" spans="2:49" s="337" customFormat="1" ht="27" customHeight="1" x14ac:dyDescent="0.2">
      <c r="B84" s="330">
        <v>2</v>
      </c>
      <c r="C84" s="330" t="s">
        <v>327</v>
      </c>
      <c r="D84" s="331" t="s">
        <v>330</v>
      </c>
      <c r="E84" s="332" t="s">
        <v>331</v>
      </c>
      <c r="F84" s="332" t="s">
        <v>190</v>
      </c>
      <c r="G84" s="333">
        <v>80</v>
      </c>
      <c r="H84" s="362"/>
      <c r="I84" s="363"/>
      <c r="J84" s="362"/>
      <c r="K84" s="334">
        <f t="shared" si="0"/>
        <v>0</v>
      </c>
      <c r="L84" s="335"/>
      <c r="M84" s="336"/>
      <c r="P84" s="338"/>
      <c r="AE84" s="335"/>
      <c r="AG84" s="335"/>
      <c r="AH84" s="335"/>
      <c r="AO84" s="339"/>
      <c r="AP84" s="339"/>
      <c r="AQ84" s="339"/>
      <c r="AR84" s="339"/>
      <c r="AS84" s="339"/>
      <c r="AT84" s="335"/>
      <c r="AU84" s="339"/>
      <c r="AV84" s="182" t="s">
        <v>168</v>
      </c>
      <c r="AW84" s="183" t="s">
        <v>153</v>
      </c>
    </row>
    <row r="85" spans="2:49" s="337" customFormat="1" ht="27" customHeight="1" x14ac:dyDescent="0.2">
      <c r="B85" s="330">
        <v>3</v>
      </c>
      <c r="C85" s="330" t="s">
        <v>327</v>
      </c>
      <c r="D85" s="331" t="s">
        <v>332</v>
      </c>
      <c r="E85" s="332" t="s">
        <v>333</v>
      </c>
      <c r="F85" s="332" t="s">
        <v>190</v>
      </c>
      <c r="G85" s="333">
        <v>200</v>
      </c>
      <c r="H85" s="362"/>
      <c r="I85" s="363"/>
      <c r="J85" s="362"/>
      <c r="K85" s="334">
        <f t="shared" si="0"/>
        <v>0</v>
      </c>
      <c r="L85" s="335"/>
      <c r="M85" s="336"/>
      <c r="P85" s="338"/>
      <c r="AE85" s="335"/>
      <c r="AG85" s="335"/>
      <c r="AH85" s="335"/>
      <c r="AO85" s="339"/>
      <c r="AP85" s="339"/>
      <c r="AQ85" s="339"/>
      <c r="AR85" s="339"/>
      <c r="AS85" s="339"/>
      <c r="AT85" s="335"/>
      <c r="AU85" s="339"/>
      <c r="AV85" s="182" t="s">
        <v>168</v>
      </c>
      <c r="AW85" s="183" t="s">
        <v>153</v>
      </c>
    </row>
    <row r="86" spans="2:49" s="337" customFormat="1" ht="27" customHeight="1" x14ac:dyDescent="0.2">
      <c r="B86" s="330">
        <v>4</v>
      </c>
      <c r="C86" s="330" t="s">
        <v>327</v>
      </c>
      <c r="D86" s="331" t="s">
        <v>334</v>
      </c>
      <c r="E86" s="332" t="s">
        <v>335</v>
      </c>
      <c r="F86" s="332" t="s">
        <v>190</v>
      </c>
      <c r="G86" s="333">
        <v>1700</v>
      </c>
      <c r="H86" s="362"/>
      <c r="I86" s="363"/>
      <c r="J86" s="362"/>
      <c r="K86" s="334">
        <f t="shared" si="0"/>
        <v>0</v>
      </c>
      <c r="L86" s="335"/>
      <c r="M86" s="336"/>
      <c r="P86" s="338"/>
      <c r="AE86" s="335"/>
      <c r="AG86" s="335"/>
      <c r="AH86" s="335"/>
      <c r="AO86" s="339"/>
      <c r="AP86" s="339"/>
      <c r="AQ86" s="339"/>
      <c r="AR86" s="339"/>
      <c r="AS86" s="339"/>
      <c r="AT86" s="335"/>
      <c r="AU86" s="339"/>
      <c r="AV86" s="182" t="s">
        <v>168</v>
      </c>
      <c r="AW86" s="183" t="s">
        <v>153</v>
      </c>
    </row>
    <row r="87" spans="2:49" s="337" customFormat="1" ht="27" customHeight="1" x14ac:dyDescent="0.2">
      <c r="B87" s="330">
        <v>5</v>
      </c>
      <c r="C87" s="330" t="s">
        <v>327</v>
      </c>
      <c r="D87" s="331" t="s">
        <v>336</v>
      </c>
      <c r="E87" s="332" t="s">
        <v>337</v>
      </c>
      <c r="F87" s="332" t="s">
        <v>190</v>
      </c>
      <c r="G87" s="333">
        <v>1600</v>
      </c>
      <c r="H87" s="362"/>
      <c r="I87" s="363"/>
      <c r="J87" s="362"/>
      <c r="K87" s="334">
        <f t="shared" si="0"/>
        <v>0</v>
      </c>
      <c r="L87" s="335"/>
      <c r="M87" s="336"/>
      <c r="P87" s="338"/>
      <c r="AE87" s="335"/>
      <c r="AG87" s="335"/>
      <c r="AH87" s="335"/>
      <c r="AO87" s="339"/>
      <c r="AP87" s="339"/>
      <c r="AQ87" s="339"/>
      <c r="AR87" s="339"/>
      <c r="AS87" s="339"/>
      <c r="AT87" s="335"/>
      <c r="AU87" s="339"/>
      <c r="AV87" s="182" t="s">
        <v>168</v>
      </c>
      <c r="AW87" s="183" t="s">
        <v>153</v>
      </c>
    </row>
    <row r="88" spans="2:49" s="337" customFormat="1" ht="27" customHeight="1" x14ac:dyDescent="0.2">
      <c r="B88" s="330">
        <v>6</v>
      </c>
      <c r="C88" s="330" t="s">
        <v>327</v>
      </c>
      <c r="D88" s="331" t="s">
        <v>338</v>
      </c>
      <c r="E88" s="332"/>
      <c r="F88" s="332" t="s">
        <v>190</v>
      </c>
      <c r="G88" s="333">
        <v>30</v>
      </c>
      <c r="H88" s="362"/>
      <c r="I88" s="363"/>
      <c r="J88" s="362"/>
      <c r="K88" s="334">
        <f t="shared" si="0"/>
        <v>0</v>
      </c>
      <c r="L88" s="335"/>
      <c r="M88" s="336"/>
      <c r="P88" s="338"/>
      <c r="AE88" s="335"/>
      <c r="AG88" s="335"/>
      <c r="AH88" s="335"/>
      <c r="AO88" s="339"/>
      <c r="AP88" s="339"/>
      <c r="AQ88" s="339"/>
      <c r="AR88" s="339"/>
      <c r="AS88" s="339"/>
      <c r="AT88" s="335"/>
      <c r="AU88" s="339"/>
      <c r="AV88" s="182" t="s">
        <v>168</v>
      </c>
      <c r="AW88" s="183" t="s">
        <v>153</v>
      </c>
    </row>
    <row r="89" spans="2:49" s="327" customFormat="1" ht="21" customHeight="1" x14ac:dyDescent="0.2">
      <c r="B89" s="322" t="s">
        <v>339</v>
      </c>
      <c r="C89" s="323"/>
      <c r="D89" s="324"/>
      <c r="E89" s="324"/>
      <c r="F89" s="324"/>
      <c r="G89" s="324"/>
      <c r="H89" s="325"/>
      <c r="I89" s="324"/>
      <c r="J89" s="324"/>
      <c r="K89" s="326">
        <f>SUM(K91:K94)</f>
        <v>0</v>
      </c>
      <c r="O89" s="328" t="e">
        <f>SUM(#REF!)</f>
        <v>#REF!</v>
      </c>
      <c r="AE89" s="327" t="s">
        <v>325</v>
      </c>
      <c r="AG89" s="327" t="s">
        <v>310</v>
      </c>
      <c r="AH89" s="327" t="s">
        <v>325</v>
      </c>
      <c r="AL89" s="327" t="s">
        <v>326</v>
      </c>
      <c r="AU89" s="329" t="e">
        <f>SUM(#REF!)</f>
        <v>#REF!</v>
      </c>
      <c r="AV89" s="182" t="s">
        <v>168</v>
      </c>
      <c r="AW89" s="183" t="s">
        <v>153</v>
      </c>
    </row>
    <row r="90" spans="2:49" s="343" customFormat="1" ht="20.100000000000001" customHeight="1" x14ac:dyDescent="0.2">
      <c r="B90" s="340" t="s">
        <v>340</v>
      </c>
      <c r="C90" s="340"/>
      <c r="D90" s="340"/>
      <c r="E90" s="340"/>
      <c r="F90" s="340"/>
      <c r="G90" s="340"/>
      <c r="H90" s="340"/>
      <c r="I90" s="340"/>
      <c r="J90" s="340"/>
      <c r="K90" s="340"/>
      <c r="L90" s="341"/>
      <c r="M90" s="342"/>
      <c r="P90" s="344"/>
      <c r="AE90" s="341"/>
      <c r="AG90" s="341"/>
      <c r="AH90" s="341"/>
      <c r="AO90" s="345"/>
      <c r="AP90" s="345"/>
      <c r="AQ90" s="345"/>
      <c r="AR90" s="345"/>
      <c r="AS90" s="345"/>
      <c r="AT90" s="341"/>
      <c r="AU90" s="345"/>
      <c r="AV90" s="182" t="s">
        <v>168</v>
      </c>
      <c r="AW90" s="183" t="s">
        <v>153</v>
      </c>
    </row>
    <row r="91" spans="2:49" s="337" customFormat="1" ht="27" customHeight="1" x14ac:dyDescent="0.2">
      <c r="B91" s="346">
        <v>7</v>
      </c>
      <c r="C91" s="346" t="s">
        <v>327</v>
      </c>
      <c r="D91" s="347" t="s">
        <v>341</v>
      </c>
      <c r="E91" s="348" t="s">
        <v>342</v>
      </c>
      <c r="F91" s="348" t="s">
        <v>190</v>
      </c>
      <c r="G91" s="349">
        <v>30</v>
      </c>
      <c r="H91" s="364"/>
      <c r="I91" s="365"/>
      <c r="J91" s="362"/>
      <c r="K91" s="350">
        <f>(G91*H91)+(G91*J91)</f>
        <v>0</v>
      </c>
      <c r="L91" s="335"/>
      <c r="M91" s="336"/>
      <c r="P91" s="338"/>
      <c r="AE91" s="335"/>
      <c r="AG91" s="335"/>
      <c r="AH91" s="335"/>
      <c r="AO91" s="339"/>
      <c r="AP91" s="339"/>
      <c r="AQ91" s="339"/>
      <c r="AR91" s="339"/>
      <c r="AS91" s="339"/>
      <c r="AT91" s="335"/>
      <c r="AU91" s="339"/>
      <c r="AV91" s="182" t="s">
        <v>168</v>
      </c>
      <c r="AW91" s="183" t="s">
        <v>153</v>
      </c>
    </row>
    <row r="92" spans="2:49" s="337" customFormat="1" ht="27" customHeight="1" x14ac:dyDescent="0.2">
      <c r="B92" s="346">
        <v>8</v>
      </c>
      <c r="C92" s="346" t="s">
        <v>327</v>
      </c>
      <c r="D92" s="347" t="s">
        <v>343</v>
      </c>
      <c r="E92" s="348"/>
      <c r="F92" s="348" t="s">
        <v>190</v>
      </c>
      <c r="G92" s="349">
        <v>50</v>
      </c>
      <c r="H92" s="364"/>
      <c r="I92" s="365"/>
      <c r="J92" s="362"/>
      <c r="K92" s="350">
        <f>(G92*H92)+(G92*J92)</f>
        <v>0</v>
      </c>
      <c r="L92" s="335"/>
      <c r="M92" s="336"/>
      <c r="P92" s="338"/>
      <c r="AE92" s="335"/>
      <c r="AG92" s="335"/>
      <c r="AH92" s="335"/>
      <c r="AO92" s="339"/>
      <c r="AP92" s="339"/>
      <c r="AQ92" s="339"/>
      <c r="AR92" s="339"/>
      <c r="AS92" s="339"/>
      <c r="AT92" s="335"/>
      <c r="AU92" s="339"/>
      <c r="AV92" s="182" t="s">
        <v>168</v>
      </c>
      <c r="AW92" s="183" t="s">
        <v>153</v>
      </c>
    </row>
    <row r="93" spans="2:49" s="337" customFormat="1" ht="27" customHeight="1" x14ac:dyDescent="0.2">
      <c r="B93" s="346">
        <v>9</v>
      </c>
      <c r="C93" s="346" t="s">
        <v>327</v>
      </c>
      <c r="D93" s="347" t="s">
        <v>344</v>
      </c>
      <c r="E93" s="348"/>
      <c r="F93" s="348" t="s">
        <v>190</v>
      </c>
      <c r="G93" s="349">
        <v>50</v>
      </c>
      <c r="H93" s="364"/>
      <c r="I93" s="365"/>
      <c r="J93" s="362"/>
      <c r="K93" s="350">
        <f>(G93*H93)+(G93*J93)</f>
        <v>0</v>
      </c>
      <c r="L93" s="335"/>
      <c r="M93" s="336"/>
      <c r="P93" s="338"/>
      <c r="AE93" s="335"/>
      <c r="AG93" s="335"/>
      <c r="AH93" s="335"/>
      <c r="AO93" s="339"/>
      <c r="AP93" s="339"/>
      <c r="AQ93" s="339"/>
      <c r="AR93" s="339"/>
      <c r="AS93" s="339"/>
      <c r="AT93" s="335"/>
      <c r="AU93" s="339"/>
      <c r="AV93" s="182" t="s">
        <v>168</v>
      </c>
      <c r="AW93" s="183" t="s">
        <v>153</v>
      </c>
    </row>
    <row r="94" spans="2:49" s="337" customFormat="1" ht="35.1" customHeight="1" x14ac:dyDescent="0.2">
      <c r="B94" s="346">
        <v>10</v>
      </c>
      <c r="C94" s="346" t="s">
        <v>327</v>
      </c>
      <c r="D94" s="347" t="s">
        <v>345</v>
      </c>
      <c r="E94" s="348" t="s">
        <v>346</v>
      </c>
      <c r="F94" s="348" t="s">
        <v>316</v>
      </c>
      <c r="G94" s="349">
        <v>12</v>
      </c>
      <c r="H94" s="364"/>
      <c r="I94" s="365"/>
      <c r="J94" s="362"/>
      <c r="K94" s="350">
        <f>(G94*H94)+(G94*J94)</f>
        <v>0</v>
      </c>
      <c r="L94" s="335"/>
      <c r="M94" s="336"/>
      <c r="P94" s="338"/>
      <c r="AE94" s="335"/>
      <c r="AG94" s="335"/>
      <c r="AH94" s="335"/>
      <c r="AO94" s="339"/>
      <c r="AP94" s="339"/>
      <c r="AQ94" s="339"/>
      <c r="AR94" s="339"/>
      <c r="AS94" s="339"/>
      <c r="AT94" s="335"/>
      <c r="AU94" s="339"/>
      <c r="AV94" s="182" t="s">
        <v>168</v>
      </c>
      <c r="AW94" s="183" t="s">
        <v>153</v>
      </c>
    </row>
    <row r="95" spans="2:49" s="327" customFormat="1" ht="21" customHeight="1" x14ac:dyDescent="0.2">
      <c r="B95" s="322" t="s">
        <v>347</v>
      </c>
      <c r="C95" s="323"/>
      <c r="D95" s="324"/>
      <c r="E95" s="324"/>
      <c r="F95" s="324"/>
      <c r="G95" s="324"/>
      <c r="H95" s="325"/>
      <c r="I95" s="324"/>
      <c r="J95" s="324"/>
      <c r="K95" s="326">
        <f>SUM(K97:K99)</f>
        <v>0</v>
      </c>
      <c r="O95" s="328" t="e">
        <f>SUM(#REF!)</f>
        <v>#REF!</v>
      </c>
      <c r="AE95" s="327" t="s">
        <v>325</v>
      </c>
      <c r="AG95" s="327" t="s">
        <v>310</v>
      </c>
      <c r="AH95" s="327" t="s">
        <v>325</v>
      </c>
      <c r="AL95" s="327" t="s">
        <v>326</v>
      </c>
      <c r="AU95" s="329" t="e">
        <f>SUM(#REF!)</f>
        <v>#REF!</v>
      </c>
      <c r="AV95" s="182" t="s">
        <v>168</v>
      </c>
      <c r="AW95" s="183" t="s">
        <v>153</v>
      </c>
    </row>
    <row r="96" spans="2:49" s="343" customFormat="1" ht="20.100000000000001" customHeight="1" x14ac:dyDescent="0.2">
      <c r="B96" s="351" t="s">
        <v>340</v>
      </c>
      <c r="C96" s="351"/>
      <c r="D96" s="351"/>
      <c r="E96" s="351"/>
      <c r="F96" s="351"/>
      <c r="G96" s="351"/>
      <c r="H96" s="351"/>
      <c r="I96" s="351"/>
      <c r="J96" s="351"/>
      <c r="K96" s="351"/>
      <c r="L96" s="341"/>
      <c r="M96" s="342"/>
      <c r="P96" s="344"/>
      <c r="AE96" s="341"/>
      <c r="AG96" s="341"/>
      <c r="AH96" s="341"/>
      <c r="AO96" s="345"/>
      <c r="AP96" s="345"/>
      <c r="AQ96" s="345"/>
      <c r="AR96" s="345"/>
      <c r="AS96" s="345"/>
      <c r="AT96" s="341"/>
      <c r="AU96" s="345"/>
      <c r="AV96" s="182" t="s">
        <v>168</v>
      </c>
      <c r="AW96" s="183" t="s">
        <v>153</v>
      </c>
    </row>
    <row r="97" spans="2:49" s="337" customFormat="1" ht="27" customHeight="1" x14ac:dyDescent="0.2">
      <c r="B97" s="330">
        <v>11</v>
      </c>
      <c r="C97" s="330" t="s">
        <v>327</v>
      </c>
      <c r="D97" s="331" t="s">
        <v>341</v>
      </c>
      <c r="E97" s="348" t="s">
        <v>342</v>
      </c>
      <c r="F97" s="332" t="s">
        <v>190</v>
      </c>
      <c r="G97" s="333">
        <v>84</v>
      </c>
      <c r="H97" s="362"/>
      <c r="I97" s="363"/>
      <c r="J97" s="362"/>
      <c r="K97" s="334">
        <f>(G97*H97)+(G97*J97)</f>
        <v>0</v>
      </c>
      <c r="L97" s="335"/>
      <c r="M97" s="336"/>
      <c r="P97" s="338"/>
      <c r="AE97" s="335"/>
      <c r="AG97" s="335"/>
      <c r="AH97" s="335"/>
      <c r="AO97" s="339"/>
      <c r="AP97" s="339"/>
      <c r="AQ97" s="339"/>
      <c r="AR97" s="339"/>
      <c r="AS97" s="339"/>
      <c r="AT97" s="335"/>
      <c r="AU97" s="339"/>
      <c r="AV97" s="182" t="s">
        <v>168</v>
      </c>
      <c r="AW97" s="183" t="s">
        <v>153</v>
      </c>
    </row>
    <row r="98" spans="2:49" s="337" customFormat="1" ht="27" customHeight="1" x14ac:dyDescent="0.2">
      <c r="B98" s="330">
        <v>12</v>
      </c>
      <c r="C98" s="346" t="s">
        <v>327</v>
      </c>
      <c r="D98" s="347" t="s">
        <v>343</v>
      </c>
      <c r="E98" s="348"/>
      <c r="F98" s="348" t="s">
        <v>190</v>
      </c>
      <c r="G98" s="349">
        <v>50</v>
      </c>
      <c r="H98" s="364"/>
      <c r="I98" s="365"/>
      <c r="J98" s="362"/>
      <c r="K98" s="350">
        <f>(G98*H98)+(G98*J98)</f>
        <v>0</v>
      </c>
      <c r="L98" s="335"/>
      <c r="M98" s="336"/>
      <c r="P98" s="338"/>
      <c r="AE98" s="335"/>
      <c r="AG98" s="335"/>
      <c r="AH98" s="335"/>
      <c r="AO98" s="339"/>
      <c r="AP98" s="339"/>
      <c r="AQ98" s="339"/>
      <c r="AR98" s="339"/>
      <c r="AS98" s="339"/>
      <c r="AT98" s="335"/>
      <c r="AU98" s="339"/>
      <c r="AV98" s="182" t="s">
        <v>168</v>
      </c>
      <c r="AW98" s="183" t="s">
        <v>153</v>
      </c>
    </row>
    <row r="99" spans="2:49" s="337" customFormat="1" ht="35.1" customHeight="1" x14ac:dyDescent="0.2">
      <c r="B99" s="330">
        <v>13</v>
      </c>
      <c r="C99" s="330" t="s">
        <v>327</v>
      </c>
      <c r="D99" s="331" t="s">
        <v>345</v>
      </c>
      <c r="E99" s="348" t="s">
        <v>346</v>
      </c>
      <c r="F99" s="332" t="s">
        <v>316</v>
      </c>
      <c r="G99" s="333">
        <v>14</v>
      </c>
      <c r="H99" s="362"/>
      <c r="I99" s="363"/>
      <c r="J99" s="362"/>
      <c r="K99" s="334">
        <f>(G99*H99)+(G99*J99)</f>
        <v>0</v>
      </c>
      <c r="L99" s="335"/>
      <c r="M99" s="336"/>
      <c r="P99" s="338"/>
      <c r="AE99" s="335"/>
      <c r="AG99" s="335"/>
      <c r="AH99" s="335"/>
      <c r="AO99" s="339"/>
      <c r="AP99" s="339"/>
      <c r="AQ99" s="339"/>
      <c r="AR99" s="339"/>
      <c r="AS99" s="339"/>
      <c r="AT99" s="335"/>
      <c r="AU99" s="339"/>
      <c r="AV99" s="182" t="s">
        <v>168</v>
      </c>
      <c r="AW99" s="183" t="s">
        <v>153</v>
      </c>
    </row>
    <row r="100" spans="2:49" s="327" customFormat="1" ht="21" customHeight="1" x14ac:dyDescent="0.2">
      <c r="B100" s="322" t="s">
        <v>348</v>
      </c>
      <c r="C100" s="323"/>
      <c r="D100" s="324"/>
      <c r="E100" s="324"/>
      <c r="F100" s="324"/>
      <c r="G100" s="324"/>
      <c r="H100" s="325"/>
      <c r="I100" s="324"/>
      <c r="J100" s="324"/>
      <c r="K100" s="326">
        <f>SUM(K102:K106)</f>
        <v>0</v>
      </c>
      <c r="O100" s="328" t="e">
        <f>SUM(#REF!)</f>
        <v>#REF!</v>
      </c>
      <c r="AE100" s="327" t="s">
        <v>325</v>
      </c>
      <c r="AG100" s="327" t="s">
        <v>310</v>
      </c>
      <c r="AH100" s="327" t="s">
        <v>325</v>
      </c>
      <c r="AL100" s="327" t="s">
        <v>326</v>
      </c>
      <c r="AU100" s="329" t="e">
        <f>SUM(#REF!)</f>
        <v>#REF!</v>
      </c>
      <c r="AV100" s="182" t="s">
        <v>168</v>
      </c>
      <c r="AW100" s="183" t="s">
        <v>153</v>
      </c>
    </row>
    <row r="101" spans="2:49" s="343" customFormat="1" ht="20.100000000000001" customHeight="1" x14ac:dyDescent="0.2">
      <c r="B101" s="351" t="s">
        <v>340</v>
      </c>
      <c r="C101" s="351"/>
      <c r="D101" s="351"/>
      <c r="E101" s="351"/>
      <c r="F101" s="351"/>
      <c r="G101" s="351"/>
      <c r="H101" s="351"/>
      <c r="I101" s="351"/>
      <c r="J101" s="351"/>
      <c r="K101" s="351"/>
      <c r="L101" s="341"/>
      <c r="M101" s="342"/>
      <c r="P101" s="344"/>
      <c r="AE101" s="341"/>
      <c r="AG101" s="341"/>
      <c r="AH101" s="341"/>
      <c r="AO101" s="345"/>
      <c r="AP101" s="345"/>
      <c r="AQ101" s="345"/>
      <c r="AR101" s="345"/>
      <c r="AS101" s="345"/>
      <c r="AT101" s="341"/>
      <c r="AU101" s="345"/>
      <c r="AV101" s="182" t="s">
        <v>168</v>
      </c>
      <c r="AW101" s="183" t="s">
        <v>153</v>
      </c>
    </row>
    <row r="102" spans="2:49" s="337" customFormat="1" ht="27" customHeight="1" x14ac:dyDescent="0.2">
      <c r="B102" s="330">
        <v>14</v>
      </c>
      <c r="C102" s="330" t="s">
        <v>327</v>
      </c>
      <c r="D102" s="331" t="s">
        <v>341</v>
      </c>
      <c r="E102" s="348" t="s">
        <v>342</v>
      </c>
      <c r="F102" s="332" t="s">
        <v>190</v>
      </c>
      <c r="G102" s="333">
        <v>48</v>
      </c>
      <c r="H102" s="362"/>
      <c r="I102" s="363"/>
      <c r="J102" s="362"/>
      <c r="K102" s="334">
        <f>(G102*H102)+(G102*J102)</f>
        <v>0</v>
      </c>
      <c r="L102" s="335"/>
      <c r="M102" s="336"/>
      <c r="P102" s="338"/>
      <c r="AE102" s="335"/>
      <c r="AG102" s="335"/>
      <c r="AH102" s="335"/>
      <c r="AO102" s="339"/>
      <c r="AP102" s="339"/>
      <c r="AQ102" s="339"/>
      <c r="AR102" s="339"/>
      <c r="AS102" s="339"/>
      <c r="AT102" s="335"/>
      <c r="AU102" s="339"/>
      <c r="AV102" s="182" t="s">
        <v>168</v>
      </c>
      <c r="AW102" s="183" t="s">
        <v>153</v>
      </c>
    </row>
    <row r="103" spans="2:49" s="337" customFormat="1" ht="27" customHeight="1" x14ac:dyDescent="0.2">
      <c r="B103" s="330">
        <v>15</v>
      </c>
      <c r="C103" s="346" t="s">
        <v>327</v>
      </c>
      <c r="D103" s="347" t="s">
        <v>343</v>
      </c>
      <c r="E103" s="348"/>
      <c r="F103" s="348" t="s">
        <v>190</v>
      </c>
      <c r="G103" s="349">
        <v>40</v>
      </c>
      <c r="H103" s="364"/>
      <c r="I103" s="365"/>
      <c r="J103" s="362"/>
      <c r="K103" s="350">
        <f>(G103*H103)+(G103*J103)</f>
        <v>0</v>
      </c>
      <c r="L103" s="335"/>
      <c r="M103" s="336"/>
      <c r="P103" s="338"/>
      <c r="AE103" s="335"/>
      <c r="AG103" s="335"/>
      <c r="AH103" s="335"/>
      <c r="AO103" s="339"/>
      <c r="AP103" s="339"/>
      <c r="AQ103" s="339"/>
      <c r="AR103" s="339"/>
      <c r="AS103" s="339"/>
      <c r="AT103" s="335"/>
      <c r="AU103" s="339"/>
      <c r="AV103" s="182" t="s">
        <v>168</v>
      </c>
      <c r="AW103" s="183" t="s">
        <v>153</v>
      </c>
    </row>
    <row r="104" spans="2:49" s="337" customFormat="1" ht="27" customHeight="1" x14ac:dyDescent="0.2">
      <c r="B104" s="330">
        <v>16</v>
      </c>
      <c r="C104" s="330" t="s">
        <v>327</v>
      </c>
      <c r="D104" s="331" t="s">
        <v>344</v>
      </c>
      <c r="E104" s="332"/>
      <c r="F104" s="332" t="s">
        <v>190</v>
      </c>
      <c r="G104" s="333">
        <v>20</v>
      </c>
      <c r="H104" s="362"/>
      <c r="I104" s="363"/>
      <c r="J104" s="362"/>
      <c r="K104" s="334">
        <f>(G104*H104)+(G104*J104)</f>
        <v>0</v>
      </c>
      <c r="L104" s="335"/>
      <c r="M104" s="336"/>
      <c r="P104" s="338"/>
      <c r="AE104" s="335"/>
      <c r="AG104" s="335"/>
      <c r="AH104" s="335"/>
      <c r="AO104" s="339"/>
      <c r="AP104" s="339"/>
      <c r="AQ104" s="339"/>
      <c r="AR104" s="339"/>
      <c r="AS104" s="339"/>
      <c r="AT104" s="335"/>
      <c r="AU104" s="339"/>
      <c r="AV104" s="182" t="s">
        <v>168</v>
      </c>
      <c r="AW104" s="183" t="s">
        <v>153</v>
      </c>
    </row>
    <row r="105" spans="2:49" s="337" customFormat="1" ht="35.1" customHeight="1" x14ac:dyDescent="0.2">
      <c r="B105" s="330">
        <v>17</v>
      </c>
      <c r="C105" s="330" t="s">
        <v>327</v>
      </c>
      <c r="D105" s="331" t="s">
        <v>345</v>
      </c>
      <c r="E105" s="348" t="s">
        <v>346</v>
      </c>
      <c r="F105" s="332" t="s">
        <v>316</v>
      </c>
      <c r="G105" s="333">
        <v>12</v>
      </c>
      <c r="H105" s="362"/>
      <c r="I105" s="363"/>
      <c r="J105" s="362"/>
      <c r="K105" s="334">
        <f>(G105*H105)+(G105*J105)</f>
        <v>0</v>
      </c>
      <c r="L105" s="335"/>
      <c r="M105" s="336"/>
      <c r="P105" s="338"/>
      <c r="AE105" s="335"/>
      <c r="AG105" s="335"/>
      <c r="AH105" s="335"/>
      <c r="AO105" s="339"/>
      <c r="AP105" s="339"/>
      <c r="AQ105" s="339"/>
      <c r="AR105" s="339"/>
      <c r="AS105" s="339"/>
      <c r="AT105" s="335"/>
      <c r="AU105" s="339"/>
      <c r="AV105" s="182" t="s">
        <v>168</v>
      </c>
      <c r="AW105" s="183" t="s">
        <v>153</v>
      </c>
    </row>
    <row r="106" spans="2:49" s="337" customFormat="1" ht="33.75" customHeight="1" x14ac:dyDescent="0.2">
      <c r="B106" s="330">
        <v>18</v>
      </c>
      <c r="C106" s="346" t="s">
        <v>327</v>
      </c>
      <c r="D106" s="352" t="s">
        <v>349</v>
      </c>
      <c r="E106" s="352"/>
      <c r="F106" s="348" t="s">
        <v>316</v>
      </c>
      <c r="G106" s="349">
        <v>4</v>
      </c>
      <c r="H106" s="364"/>
      <c r="I106" s="365"/>
      <c r="J106" s="362"/>
      <c r="K106" s="334">
        <f>(G106*H106)+(G106*J106)</f>
        <v>0</v>
      </c>
      <c r="L106" s="335"/>
      <c r="M106" s="336"/>
      <c r="P106" s="338"/>
      <c r="AE106" s="335"/>
      <c r="AG106" s="335"/>
      <c r="AH106" s="335"/>
      <c r="AO106" s="339"/>
      <c r="AP106" s="339"/>
      <c r="AQ106" s="339"/>
      <c r="AR106" s="339"/>
      <c r="AS106" s="339"/>
      <c r="AT106" s="335"/>
      <c r="AU106" s="339"/>
      <c r="AV106" s="182" t="s">
        <v>168</v>
      </c>
      <c r="AW106" s="183" t="s">
        <v>153</v>
      </c>
    </row>
    <row r="107" spans="2:49" s="327" customFormat="1" ht="21" customHeight="1" x14ac:dyDescent="0.2">
      <c r="B107" s="322" t="s">
        <v>350</v>
      </c>
      <c r="C107" s="323"/>
      <c r="D107" s="324"/>
      <c r="E107" s="324"/>
      <c r="F107" s="324"/>
      <c r="G107" s="324"/>
      <c r="H107" s="325"/>
      <c r="I107" s="324"/>
      <c r="J107" s="324"/>
      <c r="K107" s="326">
        <f>SUM(K109:K111)</f>
        <v>0</v>
      </c>
      <c r="O107" s="328" t="e">
        <f>SUM(#REF!)</f>
        <v>#REF!</v>
      </c>
      <c r="AE107" s="327" t="s">
        <v>325</v>
      </c>
      <c r="AG107" s="327" t="s">
        <v>310</v>
      </c>
      <c r="AH107" s="327" t="s">
        <v>325</v>
      </c>
      <c r="AL107" s="327" t="s">
        <v>326</v>
      </c>
      <c r="AU107" s="329" t="e">
        <f>SUM(#REF!)</f>
        <v>#REF!</v>
      </c>
      <c r="AV107" s="182" t="s">
        <v>168</v>
      </c>
      <c r="AW107" s="183" t="s">
        <v>153</v>
      </c>
    </row>
    <row r="108" spans="2:49" s="343" customFormat="1" ht="20.100000000000001" customHeight="1" x14ac:dyDescent="0.2">
      <c r="B108" s="351" t="s">
        <v>340</v>
      </c>
      <c r="C108" s="351"/>
      <c r="D108" s="351"/>
      <c r="E108" s="351"/>
      <c r="F108" s="351"/>
      <c r="G108" s="351"/>
      <c r="H108" s="351"/>
      <c r="I108" s="351"/>
      <c r="J108" s="351"/>
      <c r="K108" s="351"/>
      <c r="L108" s="341"/>
      <c r="M108" s="342"/>
      <c r="P108" s="344"/>
      <c r="AE108" s="341"/>
      <c r="AG108" s="341"/>
      <c r="AH108" s="341"/>
      <c r="AO108" s="345"/>
      <c r="AP108" s="345"/>
      <c r="AQ108" s="345"/>
      <c r="AR108" s="345"/>
      <c r="AS108" s="345"/>
      <c r="AT108" s="341"/>
      <c r="AU108" s="345"/>
      <c r="AV108" s="182" t="s">
        <v>168</v>
      </c>
      <c r="AW108" s="183" t="s">
        <v>153</v>
      </c>
    </row>
    <row r="109" spans="2:49" s="337" customFormat="1" ht="27" customHeight="1" x14ac:dyDescent="0.2">
      <c r="B109" s="346">
        <v>19</v>
      </c>
      <c r="C109" s="346" t="s">
        <v>327</v>
      </c>
      <c r="D109" s="347" t="s">
        <v>343</v>
      </c>
      <c r="E109" s="348"/>
      <c r="F109" s="348" t="s">
        <v>190</v>
      </c>
      <c r="G109" s="349">
        <v>80</v>
      </c>
      <c r="H109" s="364"/>
      <c r="I109" s="365"/>
      <c r="J109" s="362"/>
      <c r="K109" s="350">
        <f>(G109*H109)+(G109*J109)</f>
        <v>0</v>
      </c>
      <c r="L109" s="335"/>
      <c r="M109" s="336"/>
      <c r="P109" s="338"/>
      <c r="AE109" s="335"/>
      <c r="AG109" s="335"/>
      <c r="AH109" s="335"/>
      <c r="AO109" s="339"/>
      <c r="AP109" s="339"/>
      <c r="AQ109" s="339"/>
      <c r="AR109" s="339"/>
      <c r="AS109" s="339"/>
      <c r="AT109" s="335"/>
      <c r="AU109" s="339"/>
      <c r="AV109" s="182" t="s">
        <v>168</v>
      </c>
      <c r="AW109" s="183" t="s">
        <v>153</v>
      </c>
    </row>
    <row r="110" spans="2:49" s="337" customFormat="1" ht="27" customHeight="1" x14ac:dyDescent="0.2">
      <c r="B110" s="330">
        <v>20</v>
      </c>
      <c r="C110" s="330" t="s">
        <v>327</v>
      </c>
      <c r="D110" s="331" t="s">
        <v>344</v>
      </c>
      <c r="E110" s="332"/>
      <c r="F110" s="332" t="s">
        <v>190</v>
      </c>
      <c r="G110" s="333">
        <v>60</v>
      </c>
      <c r="H110" s="362"/>
      <c r="I110" s="363"/>
      <c r="J110" s="362"/>
      <c r="K110" s="334">
        <f>(G110*H110)+(G110*J110)</f>
        <v>0</v>
      </c>
      <c r="L110" s="335"/>
      <c r="M110" s="336"/>
      <c r="P110" s="338"/>
      <c r="AE110" s="335"/>
      <c r="AG110" s="335"/>
      <c r="AH110" s="335"/>
      <c r="AO110" s="339"/>
      <c r="AP110" s="339"/>
      <c r="AQ110" s="339"/>
      <c r="AR110" s="339"/>
      <c r="AS110" s="339"/>
      <c r="AT110" s="335"/>
      <c r="AU110" s="339"/>
      <c r="AV110" s="182" t="s">
        <v>168</v>
      </c>
      <c r="AW110" s="183" t="s">
        <v>153</v>
      </c>
    </row>
    <row r="111" spans="2:49" s="337" customFormat="1" ht="35.1" customHeight="1" x14ac:dyDescent="0.2">
      <c r="B111" s="330">
        <v>21</v>
      </c>
      <c r="C111" s="330" t="s">
        <v>327</v>
      </c>
      <c r="D111" s="331" t="s">
        <v>345</v>
      </c>
      <c r="E111" s="348" t="s">
        <v>346</v>
      </c>
      <c r="F111" s="332" t="s">
        <v>316</v>
      </c>
      <c r="G111" s="333">
        <v>18</v>
      </c>
      <c r="H111" s="362"/>
      <c r="I111" s="363"/>
      <c r="J111" s="362"/>
      <c r="K111" s="334">
        <f>(G111*H111)+(G111*J111)</f>
        <v>0</v>
      </c>
      <c r="L111" s="335"/>
      <c r="M111" s="336"/>
      <c r="P111" s="338"/>
      <c r="AE111" s="335"/>
      <c r="AG111" s="335"/>
      <c r="AH111" s="335"/>
      <c r="AO111" s="339"/>
      <c r="AP111" s="339"/>
      <c r="AQ111" s="339"/>
      <c r="AR111" s="339"/>
      <c r="AS111" s="339"/>
      <c r="AT111" s="335"/>
      <c r="AU111" s="339"/>
      <c r="AV111" s="182" t="s">
        <v>168</v>
      </c>
      <c r="AW111" s="183" t="s">
        <v>153</v>
      </c>
    </row>
    <row r="112" spans="2:49" s="327" customFormat="1" ht="21" customHeight="1" x14ac:dyDescent="0.2">
      <c r="B112" s="322" t="s">
        <v>351</v>
      </c>
      <c r="C112" s="323"/>
      <c r="D112" s="324"/>
      <c r="E112" s="324"/>
      <c r="F112" s="324"/>
      <c r="G112" s="324"/>
      <c r="H112" s="366"/>
      <c r="I112" s="367"/>
      <c r="J112" s="367"/>
      <c r="K112" s="326">
        <f>SUM(K113:K116)</f>
        <v>0</v>
      </c>
      <c r="O112" s="328" t="e">
        <f>SUM(#REF!)</f>
        <v>#REF!</v>
      </c>
      <c r="AE112" s="327" t="s">
        <v>325</v>
      </c>
      <c r="AG112" s="327" t="s">
        <v>310</v>
      </c>
      <c r="AH112" s="327" t="s">
        <v>325</v>
      </c>
      <c r="AL112" s="327" t="s">
        <v>326</v>
      </c>
      <c r="AU112" s="329" t="e">
        <f>SUM(#REF!)</f>
        <v>#REF!</v>
      </c>
      <c r="AV112" s="182" t="s">
        <v>168</v>
      </c>
      <c r="AW112" s="183" t="s">
        <v>153</v>
      </c>
    </row>
    <row r="113" spans="2:49" s="337" customFormat="1" ht="27" customHeight="1" x14ac:dyDescent="0.2">
      <c r="B113" s="330">
        <v>22</v>
      </c>
      <c r="C113" s="330" t="s">
        <v>327</v>
      </c>
      <c r="D113" s="331" t="s">
        <v>341</v>
      </c>
      <c r="E113" s="348" t="s">
        <v>342</v>
      </c>
      <c r="F113" s="332" t="s">
        <v>190</v>
      </c>
      <c r="G113" s="333">
        <v>136</v>
      </c>
      <c r="H113" s="362"/>
      <c r="I113" s="363"/>
      <c r="J113" s="362"/>
      <c r="K113" s="334">
        <f>(G113*H113)+(G113*J113)</f>
        <v>0</v>
      </c>
      <c r="L113" s="335"/>
      <c r="M113" s="336"/>
      <c r="P113" s="338"/>
      <c r="AE113" s="335"/>
      <c r="AG113" s="335"/>
      <c r="AH113" s="335"/>
      <c r="AO113" s="339"/>
      <c r="AP113" s="339"/>
      <c r="AQ113" s="339"/>
      <c r="AR113" s="339"/>
      <c r="AS113" s="339"/>
      <c r="AT113" s="335"/>
      <c r="AU113" s="339"/>
      <c r="AV113" s="182" t="s">
        <v>168</v>
      </c>
      <c r="AW113" s="183" t="s">
        <v>153</v>
      </c>
    </row>
    <row r="114" spans="2:49" s="337" customFormat="1" ht="27" customHeight="1" x14ac:dyDescent="0.2">
      <c r="B114" s="330">
        <v>23</v>
      </c>
      <c r="C114" s="346" t="s">
        <v>327</v>
      </c>
      <c r="D114" s="347" t="s">
        <v>343</v>
      </c>
      <c r="E114" s="348"/>
      <c r="F114" s="348" t="s">
        <v>190</v>
      </c>
      <c r="G114" s="349">
        <v>80</v>
      </c>
      <c r="H114" s="364"/>
      <c r="I114" s="365"/>
      <c r="J114" s="362"/>
      <c r="K114" s="350">
        <f>(G114*H114)+(G114*J114)</f>
        <v>0</v>
      </c>
      <c r="L114" s="335"/>
      <c r="M114" s="336"/>
      <c r="P114" s="338"/>
      <c r="AE114" s="335"/>
      <c r="AG114" s="335"/>
      <c r="AH114" s="335"/>
      <c r="AO114" s="339"/>
      <c r="AP114" s="339"/>
      <c r="AQ114" s="339"/>
      <c r="AR114" s="339"/>
      <c r="AS114" s="339"/>
      <c r="AT114" s="335"/>
      <c r="AU114" s="339"/>
      <c r="AV114" s="182" t="s">
        <v>168</v>
      </c>
      <c r="AW114" s="183" t="s">
        <v>153</v>
      </c>
    </row>
    <row r="115" spans="2:49" s="337" customFormat="1" ht="27" customHeight="1" x14ac:dyDescent="0.2">
      <c r="B115" s="330">
        <v>24</v>
      </c>
      <c r="C115" s="330" t="s">
        <v>327</v>
      </c>
      <c r="D115" s="331" t="s">
        <v>344</v>
      </c>
      <c r="E115" s="332"/>
      <c r="F115" s="332" t="s">
        <v>190</v>
      </c>
      <c r="G115" s="333">
        <v>20</v>
      </c>
      <c r="H115" s="362"/>
      <c r="I115" s="363"/>
      <c r="J115" s="362"/>
      <c r="K115" s="334">
        <f>(G115*H115)+(G115*J115)</f>
        <v>0</v>
      </c>
      <c r="L115" s="335"/>
      <c r="M115" s="336"/>
      <c r="P115" s="338"/>
      <c r="AE115" s="335"/>
      <c r="AG115" s="335"/>
      <c r="AH115" s="335"/>
      <c r="AO115" s="339"/>
      <c r="AP115" s="339"/>
      <c r="AQ115" s="339"/>
      <c r="AR115" s="339"/>
      <c r="AS115" s="339"/>
      <c r="AT115" s="335"/>
      <c r="AU115" s="339"/>
      <c r="AV115" s="182" t="s">
        <v>168</v>
      </c>
      <c r="AW115" s="183" t="s">
        <v>153</v>
      </c>
    </row>
    <row r="116" spans="2:49" s="337" customFormat="1" ht="35.1" customHeight="1" x14ac:dyDescent="0.2">
      <c r="B116" s="330">
        <v>25</v>
      </c>
      <c r="C116" s="330" t="s">
        <v>327</v>
      </c>
      <c r="D116" s="331" t="s">
        <v>345</v>
      </c>
      <c r="E116" s="348" t="s">
        <v>346</v>
      </c>
      <c r="F116" s="332" t="s">
        <v>316</v>
      </c>
      <c r="G116" s="333">
        <v>24</v>
      </c>
      <c r="H116" s="362"/>
      <c r="I116" s="363"/>
      <c r="J116" s="362"/>
      <c r="K116" s="334">
        <f>(G116*H116)+(G116*J116)</f>
        <v>0</v>
      </c>
      <c r="L116" s="335"/>
      <c r="M116" s="336"/>
      <c r="P116" s="338"/>
      <c r="AE116" s="335"/>
      <c r="AG116" s="335"/>
      <c r="AH116" s="335"/>
      <c r="AO116" s="339"/>
      <c r="AP116" s="339"/>
      <c r="AQ116" s="339"/>
      <c r="AR116" s="339"/>
      <c r="AS116" s="339"/>
      <c r="AT116" s="335"/>
      <c r="AU116" s="339"/>
      <c r="AV116" s="182" t="s">
        <v>168</v>
      </c>
      <c r="AW116" s="183" t="s">
        <v>153</v>
      </c>
    </row>
    <row r="117" spans="2:49" s="327" customFormat="1" ht="21" customHeight="1" x14ac:dyDescent="0.2">
      <c r="B117" s="322" t="s">
        <v>352</v>
      </c>
      <c r="C117" s="323"/>
      <c r="D117" s="324"/>
      <c r="E117" s="324"/>
      <c r="F117" s="324"/>
      <c r="G117" s="324"/>
      <c r="H117" s="366"/>
      <c r="I117" s="367"/>
      <c r="J117" s="367"/>
      <c r="K117" s="326">
        <f>SUM(K118:K121)</f>
        <v>0</v>
      </c>
      <c r="O117" s="328" t="e">
        <f>SUM(#REF!)</f>
        <v>#REF!</v>
      </c>
      <c r="AE117" s="327" t="s">
        <v>325</v>
      </c>
      <c r="AG117" s="327" t="s">
        <v>310</v>
      </c>
      <c r="AH117" s="327" t="s">
        <v>325</v>
      </c>
      <c r="AL117" s="327" t="s">
        <v>326</v>
      </c>
      <c r="AU117" s="329" t="e">
        <f>SUM(#REF!)</f>
        <v>#REF!</v>
      </c>
      <c r="AV117" s="182" t="s">
        <v>168</v>
      </c>
      <c r="AW117" s="183" t="s">
        <v>153</v>
      </c>
    </row>
    <row r="118" spans="2:49" s="337" customFormat="1" ht="41.25" customHeight="1" x14ac:dyDescent="0.2">
      <c r="B118" s="330">
        <v>26</v>
      </c>
      <c r="C118" s="330" t="s">
        <v>327</v>
      </c>
      <c r="D118" s="331" t="s">
        <v>341</v>
      </c>
      <c r="E118" s="348" t="s">
        <v>342</v>
      </c>
      <c r="F118" s="332" t="s">
        <v>190</v>
      </c>
      <c r="G118" s="333">
        <v>136</v>
      </c>
      <c r="H118" s="362"/>
      <c r="I118" s="363"/>
      <c r="J118" s="362"/>
      <c r="K118" s="334">
        <f>(G118*H118)+(G118*J118)</f>
        <v>0</v>
      </c>
      <c r="L118" s="335"/>
      <c r="M118" s="336"/>
      <c r="P118" s="338"/>
      <c r="AE118" s="335"/>
      <c r="AG118" s="335"/>
      <c r="AH118" s="335"/>
      <c r="AO118" s="339"/>
      <c r="AP118" s="339"/>
      <c r="AQ118" s="339"/>
      <c r="AR118" s="339"/>
      <c r="AS118" s="339"/>
      <c r="AT118" s="335"/>
      <c r="AU118" s="339"/>
      <c r="AV118" s="182" t="s">
        <v>168</v>
      </c>
      <c r="AW118" s="183" t="s">
        <v>153</v>
      </c>
    </row>
    <row r="119" spans="2:49" s="337" customFormat="1" ht="41.25" customHeight="1" x14ac:dyDescent="0.2">
      <c r="B119" s="330">
        <v>27</v>
      </c>
      <c r="C119" s="346" t="s">
        <v>327</v>
      </c>
      <c r="D119" s="347" t="s">
        <v>343</v>
      </c>
      <c r="E119" s="348"/>
      <c r="F119" s="348" t="s">
        <v>190</v>
      </c>
      <c r="G119" s="349">
        <v>80</v>
      </c>
      <c r="H119" s="364"/>
      <c r="I119" s="365"/>
      <c r="J119" s="362"/>
      <c r="K119" s="350">
        <f>(G119*H119)+(G119*J119)</f>
        <v>0</v>
      </c>
      <c r="L119" s="335"/>
      <c r="M119" s="336"/>
      <c r="P119" s="338"/>
      <c r="AE119" s="335"/>
      <c r="AG119" s="335"/>
      <c r="AH119" s="335"/>
      <c r="AO119" s="339"/>
      <c r="AP119" s="339"/>
      <c r="AQ119" s="339"/>
      <c r="AR119" s="339"/>
      <c r="AS119" s="339"/>
      <c r="AT119" s="335"/>
      <c r="AU119" s="339"/>
      <c r="AV119" s="182" t="s">
        <v>168</v>
      </c>
      <c r="AW119" s="183" t="s">
        <v>153</v>
      </c>
    </row>
    <row r="120" spans="2:49" s="337" customFormat="1" ht="41.25" customHeight="1" x14ac:dyDescent="0.2">
      <c r="B120" s="330">
        <v>28</v>
      </c>
      <c r="C120" s="330" t="s">
        <v>327</v>
      </c>
      <c r="D120" s="331" t="s">
        <v>344</v>
      </c>
      <c r="E120" s="332"/>
      <c r="F120" s="332" t="s">
        <v>190</v>
      </c>
      <c r="G120" s="333">
        <v>20</v>
      </c>
      <c r="H120" s="362"/>
      <c r="I120" s="363"/>
      <c r="J120" s="362"/>
      <c r="K120" s="334">
        <f>(G120*H120)+(G120*J120)</f>
        <v>0</v>
      </c>
      <c r="L120" s="335"/>
      <c r="M120" s="336"/>
      <c r="P120" s="338"/>
      <c r="AE120" s="335"/>
      <c r="AG120" s="335"/>
      <c r="AH120" s="335"/>
      <c r="AO120" s="339"/>
      <c r="AP120" s="339"/>
      <c r="AQ120" s="339"/>
      <c r="AR120" s="339"/>
      <c r="AS120" s="339"/>
      <c r="AT120" s="335"/>
      <c r="AU120" s="339"/>
      <c r="AV120" s="182" t="s">
        <v>168</v>
      </c>
      <c r="AW120" s="183" t="s">
        <v>153</v>
      </c>
    </row>
    <row r="121" spans="2:49" s="337" customFormat="1" ht="41.25" customHeight="1" x14ac:dyDescent="0.2">
      <c r="B121" s="330">
        <v>29</v>
      </c>
      <c r="C121" s="330" t="s">
        <v>327</v>
      </c>
      <c r="D121" s="331" t="s">
        <v>345</v>
      </c>
      <c r="E121" s="348" t="s">
        <v>346</v>
      </c>
      <c r="F121" s="332" t="s">
        <v>316</v>
      </c>
      <c r="G121" s="333">
        <v>24</v>
      </c>
      <c r="H121" s="362"/>
      <c r="I121" s="363"/>
      <c r="J121" s="362"/>
      <c r="K121" s="334">
        <f>(G121*H121)+(G121*J121)</f>
        <v>0</v>
      </c>
      <c r="L121" s="335"/>
      <c r="M121" s="336"/>
      <c r="P121" s="338"/>
      <c r="AE121" s="335"/>
      <c r="AG121" s="335"/>
      <c r="AH121" s="335"/>
      <c r="AO121" s="339"/>
      <c r="AP121" s="339"/>
      <c r="AQ121" s="339"/>
      <c r="AR121" s="339"/>
      <c r="AS121" s="339"/>
      <c r="AT121" s="335"/>
      <c r="AU121" s="339"/>
      <c r="AV121" s="182" t="s">
        <v>168</v>
      </c>
      <c r="AW121" s="183" t="s">
        <v>153</v>
      </c>
    </row>
    <row r="122" spans="2:49" s="327" customFormat="1" ht="21" customHeight="1" x14ac:dyDescent="0.2">
      <c r="B122" s="322" t="s">
        <v>353</v>
      </c>
      <c r="C122" s="323"/>
      <c r="D122" s="324"/>
      <c r="E122" s="324"/>
      <c r="F122" s="324"/>
      <c r="G122" s="324"/>
      <c r="H122" s="366"/>
      <c r="I122" s="367"/>
      <c r="J122" s="367"/>
      <c r="K122" s="326">
        <f>SUM(K123:K126)</f>
        <v>0</v>
      </c>
      <c r="O122" s="328" t="e">
        <f>SUM(#REF!)</f>
        <v>#REF!</v>
      </c>
      <c r="AE122" s="327" t="s">
        <v>325</v>
      </c>
      <c r="AG122" s="327" t="s">
        <v>310</v>
      </c>
      <c r="AH122" s="327" t="s">
        <v>325</v>
      </c>
      <c r="AL122" s="327" t="s">
        <v>326</v>
      </c>
      <c r="AU122" s="329" t="e">
        <f>SUM(#REF!)</f>
        <v>#REF!</v>
      </c>
      <c r="AV122" s="182" t="s">
        <v>168</v>
      </c>
      <c r="AW122" s="183" t="s">
        <v>153</v>
      </c>
    </row>
    <row r="123" spans="2:49" s="337" customFormat="1" ht="41.25" customHeight="1" x14ac:dyDescent="0.2">
      <c r="B123" s="330">
        <v>30</v>
      </c>
      <c r="C123" s="330" t="s">
        <v>327</v>
      </c>
      <c r="D123" s="331" t="s">
        <v>341</v>
      </c>
      <c r="E123" s="348" t="s">
        <v>342</v>
      </c>
      <c r="F123" s="332" t="s">
        <v>190</v>
      </c>
      <c r="G123" s="333">
        <v>136</v>
      </c>
      <c r="H123" s="362"/>
      <c r="I123" s="363"/>
      <c r="J123" s="362"/>
      <c r="K123" s="334">
        <f>(G123*H123)+(G123*J123)</f>
        <v>0</v>
      </c>
      <c r="L123" s="335"/>
      <c r="M123" s="336"/>
      <c r="P123" s="338"/>
      <c r="AE123" s="335"/>
      <c r="AG123" s="335"/>
      <c r="AH123" s="335"/>
      <c r="AO123" s="339"/>
      <c r="AP123" s="339"/>
      <c r="AQ123" s="339"/>
      <c r="AR123" s="339"/>
      <c r="AS123" s="339"/>
      <c r="AT123" s="335"/>
      <c r="AU123" s="339"/>
      <c r="AV123" s="182" t="s">
        <v>168</v>
      </c>
      <c r="AW123" s="183" t="s">
        <v>153</v>
      </c>
    </row>
    <row r="124" spans="2:49" s="337" customFormat="1" ht="41.25" customHeight="1" x14ac:dyDescent="0.2">
      <c r="B124" s="330">
        <v>31</v>
      </c>
      <c r="C124" s="346" t="s">
        <v>327</v>
      </c>
      <c r="D124" s="347" t="s">
        <v>343</v>
      </c>
      <c r="E124" s="348"/>
      <c r="F124" s="348" t="s">
        <v>190</v>
      </c>
      <c r="G124" s="349">
        <v>80</v>
      </c>
      <c r="H124" s="364"/>
      <c r="I124" s="365"/>
      <c r="J124" s="362"/>
      <c r="K124" s="350">
        <f>(G124*H124)+(G124*J124)</f>
        <v>0</v>
      </c>
      <c r="L124" s="335"/>
      <c r="M124" s="336"/>
      <c r="P124" s="338"/>
      <c r="AE124" s="335"/>
      <c r="AG124" s="335"/>
      <c r="AH124" s="335"/>
      <c r="AO124" s="339"/>
      <c r="AP124" s="339"/>
      <c r="AQ124" s="339"/>
      <c r="AR124" s="339"/>
      <c r="AS124" s="339"/>
      <c r="AT124" s="335"/>
      <c r="AU124" s="339"/>
      <c r="AV124" s="182" t="s">
        <v>168</v>
      </c>
      <c r="AW124" s="183" t="s">
        <v>153</v>
      </c>
    </row>
    <row r="125" spans="2:49" s="337" customFormat="1" ht="41.25" customHeight="1" x14ac:dyDescent="0.2">
      <c r="B125" s="330">
        <v>32</v>
      </c>
      <c r="C125" s="330" t="s">
        <v>327</v>
      </c>
      <c r="D125" s="331" t="s">
        <v>344</v>
      </c>
      <c r="E125" s="332"/>
      <c r="F125" s="332" t="s">
        <v>190</v>
      </c>
      <c r="G125" s="333">
        <v>20</v>
      </c>
      <c r="H125" s="362"/>
      <c r="I125" s="363"/>
      <c r="J125" s="362"/>
      <c r="K125" s="334">
        <f>(G125*H125)+(G125*J125)</f>
        <v>0</v>
      </c>
      <c r="L125" s="335"/>
      <c r="M125" s="336"/>
      <c r="P125" s="338"/>
      <c r="AE125" s="335"/>
      <c r="AG125" s="335"/>
      <c r="AH125" s="335"/>
      <c r="AO125" s="339"/>
      <c r="AP125" s="339"/>
      <c r="AQ125" s="339"/>
      <c r="AR125" s="339"/>
      <c r="AS125" s="339"/>
      <c r="AT125" s="335"/>
      <c r="AU125" s="339"/>
      <c r="AV125" s="182" t="s">
        <v>168</v>
      </c>
      <c r="AW125" s="183" t="s">
        <v>153</v>
      </c>
    </row>
    <row r="126" spans="2:49" s="337" customFormat="1" ht="41.25" customHeight="1" x14ac:dyDescent="0.2">
      <c r="B126" s="330">
        <v>33</v>
      </c>
      <c r="C126" s="330" t="s">
        <v>327</v>
      </c>
      <c r="D126" s="331" t="s">
        <v>345</v>
      </c>
      <c r="E126" s="348" t="s">
        <v>346</v>
      </c>
      <c r="F126" s="332" t="s">
        <v>316</v>
      </c>
      <c r="G126" s="333">
        <v>24</v>
      </c>
      <c r="H126" s="362"/>
      <c r="I126" s="363"/>
      <c r="J126" s="362"/>
      <c r="K126" s="334">
        <f>(G126*H126)+(G126*J126)</f>
        <v>0</v>
      </c>
      <c r="L126" s="335"/>
      <c r="M126" s="336"/>
      <c r="P126" s="338"/>
      <c r="AE126" s="335"/>
      <c r="AG126" s="335"/>
      <c r="AH126" s="335"/>
      <c r="AO126" s="339"/>
      <c r="AP126" s="339"/>
      <c r="AQ126" s="339"/>
      <c r="AR126" s="339"/>
      <c r="AS126" s="339"/>
      <c r="AT126" s="335"/>
      <c r="AU126" s="339"/>
      <c r="AV126" s="182" t="s">
        <v>168</v>
      </c>
      <c r="AW126" s="183" t="s">
        <v>153</v>
      </c>
    </row>
    <row r="127" spans="2:49" s="327" customFormat="1" ht="21" customHeight="1" x14ac:dyDescent="0.2">
      <c r="B127" s="322" t="s">
        <v>354</v>
      </c>
      <c r="C127" s="323"/>
      <c r="D127" s="324"/>
      <c r="E127" s="324"/>
      <c r="F127" s="324"/>
      <c r="G127" s="324"/>
      <c r="H127" s="366"/>
      <c r="I127" s="367"/>
      <c r="J127" s="367"/>
      <c r="K127" s="326">
        <f>SUM(K128:K130)</f>
        <v>0</v>
      </c>
      <c r="O127" s="328" t="e">
        <f>SUM(#REF!)</f>
        <v>#REF!</v>
      </c>
      <c r="AE127" s="327" t="s">
        <v>325</v>
      </c>
      <c r="AG127" s="327" t="s">
        <v>310</v>
      </c>
      <c r="AH127" s="327" t="s">
        <v>325</v>
      </c>
      <c r="AL127" s="327" t="s">
        <v>326</v>
      </c>
      <c r="AU127" s="329" t="e">
        <f>SUM(#REF!)</f>
        <v>#REF!</v>
      </c>
      <c r="AV127" s="182" t="s">
        <v>168</v>
      </c>
      <c r="AW127" s="183" t="s">
        <v>153</v>
      </c>
    </row>
    <row r="128" spans="2:49" s="337" customFormat="1" ht="41.25" customHeight="1" x14ac:dyDescent="0.2">
      <c r="B128" s="330">
        <v>34</v>
      </c>
      <c r="C128" s="330" t="s">
        <v>327</v>
      </c>
      <c r="D128" s="331" t="s">
        <v>341</v>
      </c>
      <c r="E128" s="348" t="s">
        <v>342</v>
      </c>
      <c r="F128" s="332" t="s">
        <v>190</v>
      </c>
      <c r="G128" s="333">
        <v>60</v>
      </c>
      <c r="H128" s="362"/>
      <c r="I128" s="363"/>
      <c r="J128" s="362"/>
      <c r="K128" s="334">
        <f>(G128*H128)+(G128*J128)</f>
        <v>0</v>
      </c>
      <c r="L128" s="335"/>
      <c r="M128" s="336"/>
      <c r="P128" s="338"/>
      <c r="AE128" s="335"/>
      <c r="AG128" s="335"/>
      <c r="AH128" s="335"/>
      <c r="AO128" s="339"/>
      <c r="AP128" s="339"/>
      <c r="AQ128" s="339"/>
      <c r="AR128" s="339"/>
      <c r="AS128" s="339"/>
      <c r="AT128" s="335"/>
      <c r="AU128" s="339"/>
      <c r="AV128" s="182" t="s">
        <v>168</v>
      </c>
      <c r="AW128" s="183" t="s">
        <v>153</v>
      </c>
    </row>
    <row r="129" spans="2:49" s="337" customFormat="1" ht="27" customHeight="1" x14ac:dyDescent="0.2">
      <c r="B129" s="330">
        <v>35</v>
      </c>
      <c r="C129" s="346" t="s">
        <v>327</v>
      </c>
      <c r="D129" s="347" t="s">
        <v>355</v>
      </c>
      <c r="E129" s="348"/>
      <c r="F129" s="348" t="s">
        <v>190</v>
      </c>
      <c r="G129" s="349">
        <v>120</v>
      </c>
      <c r="H129" s="364"/>
      <c r="I129" s="365"/>
      <c r="J129" s="362"/>
      <c r="K129" s="350">
        <f>(G129*H129)+(G129*J129)</f>
        <v>0</v>
      </c>
      <c r="L129" s="335"/>
      <c r="M129" s="336"/>
      <c r="P129" s="338"/>
      <c r="AE129" s="335"/>
      <c r="AG129" s="335"/>
      <c r="AH129" s="335"/>
      <c r="AO129" s="339"/>
      <c r="AP129" s="339"/>
      <c r="AQ129" s="339"/>
      <c r="AR129" s="339"/>
      <c r="AS129" s="339"/>
      <c r="AT129" s="335"/>
      <c r="AU129" s="339"/>
      <c r="AV129" s="182" t="s">
        <v>168</v>
      </c>
      <c r="AW129" s="183" t="s">
        <v>153</v>
      </c>
    </row>
    <row r="130" spans="2:49" s="337" customFormat="1" ht="41.25" customHeight="1" x14ac:dyDescent="0.2">
      <c r="B130" s="330">
        <v>36</v>
      </c>
      <c r="C130" s="330" t="s">
        <v>327</v>
      </c>
      <c r="D130" s="331" t="s">
        <v>345</v>
      </c>
      <c r="E130" s="348" t="s">
        <v>346</v>
      </c>
      <c r="F130" s="332" t="s">
        <v>316</v>
      </c>
      <c r="G130" s="333">
        <v>26</v>
      </c>
      <c r="H130" s="362"/>
      <c r="I130" s="363"/>
      <c r="J130" s="362"/>
      <c r="K130" s="334">
        <f>(G130*H130)+(G130*J130)</f>
        <v>0</v>
      </c>
      <c r="L130" s="335"/>
      <c r="M130" s="336"/>
      <c r="P130" s="338"/>
      <c r="AE130" s="335"/>
      <c r="AG130" s="335"/>
      <c r="AH130" s="335"/>
      <c r="AO130" s="339"/>
      <c r="AP130" s="339"/>
      <c r="AQ130" s="339"/>
      <c r="AR130" s="339"/>
      <c r="AS130" s="339"/>
      <c r="AT130" s="335"/>
      <c r="AU130" s="339"/>
      <c r="AV130" s="182" t="s">
        <v>168</v>
      </c>
      <c r="AW130" s="183" t="s">
        <v>153</v>
      </c>
    </row>
    <row r="131" spans="2:49" s="327" customFormat="1" ht="21" customHeight="1" x14ac:dyDescent="0.2">
      <c r="B131" s="322" t="s">
        <v>356</v>
      </c>
      <c r="C131" s="323"/>
      <c r="D131" s="324"/>
      <c r="E131" s="324" t="s">
        <v>357</v>
      </c>
      <c r="F131" s="324"/>
      <c r="G131" s="324"/>
      <c r="H131" s="366"/>
      <c r="I131" s="367"/>
      <c r="J131" s="367"/>
      <c r="K131" s="326">
        <f>SUM(K132:K132)</f>
        <v>0</v>
      </c>
      <c r="O131" s="328"/>
      <c r="AU131" s="329"/>
      <c r="AV131" s="182" t="s">
        <v>168</v>
      </c>
      <c r="AW131" s="183" t="s">
        <v>153</v>
      </c>
    </row>
    <row r="132" spans="2:49" s="337" customFormat="1" ht="27.6" customHeight="1" x14ac:dyDescent="0.2">
      <c r="B132" s="330">
        <v>37</v>
      </c>
      <c r="C132" s="330" t="s">
        <v>327</v>
      </c>
      <c r="D132" s="331" t="s">
        <v>358</v>
      </c>
      <c r="E132" s="332" t="s">
        <v>359</v>
      </c>
      <c r="F132" s="332" t="s">
        <v>316</v>
      </c>
      <c r="G132" s="333">
        <v>2</v>
      </c>
      <c r="H132" s="362"/>
      <c r="I132" s="363"/>
      <c r="J132" s="362"/>
      <c r="K132" s="334">
        <f>(G132*H132)+(G132*J132)</f>
        <v>0</v>
      </c>
      <c r="L132" s="335"/>
      <c r="M132" s="336"/>
      <c r="P132" s="338"/>
      <c r="AE132" s="335"/>
      <c r="AG132" s="335"/>
      <c r="AH132" s="335"/>
      <c r="AO132" s="339"/>
      <c r="AP132" s="339"/>
      <c r="AQ132" s="339"/>
      <c r="AR132" s="339"/>
      <c r="AS132" s="339"/>
      <c r="AT132" s="335"/>
      <c r="AU132" s="339"/>
      <c r="AV132" s="182" t="s">
        <v>168</v>
      </c>
      <c r="AW132" s="183" t="s">
        <v>153</v>
      </c>
    </row>
    <row r="133" spans="2:49" s="327" customFormat="1" ht="21" customHeight="1" x14ac:dyDescent="0.2">
      <c r="B133" s="322" t="s">
        <v>360</v>
      </c>
      <c r="C133" s="323"/>
      <c r="D133" s="324"/>
      <c r="E133" s="324" t="s">
        <v>357</v>
      </c>
      <c r="F133" s="324"/>
      <c r="G133" s="324"/>
      <c r="H133" s="366"/>
      <c r="I133" s="367"/>
      <c r="J133" s="367"/>
      <c r="K133" s="326">
        <f>SUM(K134:K138)</f>
        <v>0</v>
      </c>
      <c r="O133" s="328"/>
      <c r="AU133" s="329"/>
      <c r="AV133" s="182" t="s">
        <v>168</v>
      </c>
      <c r="AW133" s="183" t="s">
        <v>153</v>
      </c>
    </row>
    <row r="134" spans="2:49" s="337" customFormat="1" ht="28.7" customHeight="1" x14ac:dyDescent="0.2">
      <c r="B134" s="330">
        <v>38</v>
      </c>
      <c r="C134" s="330" t="s">
        <v>327</v>
      </c>
      <c r="D134" s="331" t="s">
        <v>361</v>
      </c>
      <c r="E134" s="332" t="s">
        <v>362</v>
      </c>
      <c r="F134" s="332" t="s">
        <v>316</v>
      </c>
      <c r="G134" s="333">
        <v>2</v>
      </c>
      <c r="H134" s="362"/>
      <c r="I134" s="363"/>
      <c r="J134" s="362"/>
      <c r="K134" s="334">
        <f>(G134*H134)+(G134*J134)</f>
        <v>0</v>
      </c>
      <c r="L134" s="335"/>
      <c r="M134" s="336"/>
      <c r="P134" s="338"/>
      <c r="AE134" s="335"/>
      <c r="AG134" s="335"/>
      <c r="AH134" s="335"/>
      <c r="AO134" s="339"/>
      <c r="AP134" s="339"/>
      <c r="AQ134" s="339"/>
      <c r="AR134" s="339"/>
      <c r="AS134" s="339"/>
      <c r="AT134" s="335"/>
      <c r="AU134" s="339"/>
      <c r="AV134" s="182" t="s">
        <v>168</v>
      </c>
      <c r="AW134" s="183" t="s">
        <v>153</v>
      </c>
    </row>
    <row r="135" spans="2:49" s="337" customFormat="1" ht="27.6" customHeight="1" x14ac:dyDescent="0.2">
      <c r="B135" s="330">
        <v>39</v>
      </c>
      <c r="C135" s="330" t="s">
        <v>327</v>
      </c>
      <c r="D135" s="331" t="s">
        <v>358</v>
      </c>
      <c r="E135" s="332" t="s">
        <v>363</v>
      </c>
      <c r="F135" s="332" t="s">
        <v>316</v>
      </c>
      <c r="G135" s="333">
        <v>1</v>
      </c>
      <c r="H135" s="362"/>
      <c r="I135" s="363"/>
      <c r="J135" s="362"/>
      <c r="K135" s="334">
        <f>(G135*H135)+(G135*J135)</f>
        <v>0</v>
      </c>
      <c r="L135" s="335"/>
      <c r="M135" s="336"/>
      <c r="P135" s="338"/>
      <c r="AE135" s="335"/>
      <c r="AG135" s="335"/>
      <c r="AH135" s="335"/>
      <c r="AO135" s="339"/>
      <c r="AP135" s="339"/>
      <c r="AQ135" s="339"/>
      <c r="AR135" s="339"/>
      <c r="AS135" s="339"/>
      <c r="AT135" s="335"/>
      <c r="AU135" s="339"/>
      <c r="AV135" s="182" t="s">
        <v>168</v>
      </c>
      <c r="AW135" s="183" t="s">
        <v>153</v>
      </c>
    </row>
    <row r="136" spans="2:49" s="337" customFormat="1" ht="28.7" customHeight="1" x14ac:dyDescent="0.2">
      <c r="B136" s="330">
        <v>40</v>
      </c>
      <c r="C136" s="330" t="s">
        <v>327</v>
      </c>
      <c r="D136" s="331" t="s">
        <v>364</v>
      </c>
      <c r="E136" s="332" t="s">
        <v>365</v>
      </c>
      <c r="F136" s="332" t="s">
        <v>316</v>
      </c>
      <c r="G136" s="333">
        <v>1</v>
      </c>
      <c r="H136" s="362"/>
      <c r="I136" s="363"/>
      <c r="J136" s="362"/>
      <c r="K136" s="334">
        <f>(G136*H136)+(G136*J136)</f>
        <v>0</v>
      </c>
      <c r="L136" s="335"/>
      <c r="M136" s="336"/>
      <c r="P136" s="338"/>
      <c r="AE136" s="335"/>
      <c r="AG136" s="335"/>
      <c r="AH136" s="335"/>
      <c r="AO136" s="339"/>
      <c r="AP136" s="339"/>
      <c r="AQ136" s="339"/>
      <c r="AR136" s="339"/>
      <c r="AS136" s="339"/>
      <c r="AT136" s="335"/>
      <c r="AU136" s="339"/>
      <c r="AV136" s="182" t="s">
        <v>168</v>
      </c>
      <c r="AW136" s="183" t="s">
        <v>153</v>
      </c>
    </row>
    <row r="137" spans="2:49" s="337" customFormat="1" ht="27.6" customHeight="1" x14ac:dyDescent="0.2">
      <c r="B137" s="330">
        <v>41</v>
      </c>
      <c r="C137" s="330" t="s">
        <v>327</v>
      </c>
      <c r="D137" s="331" t="s">
        <v>364</v>
      </c>
      <c r="E137" s="332" t="s">
        <v>366</v>
      </c>
      <c r="F137" s="332" t="s">
        <v>316</v>
      </c>
      <c r="G137" s="333">
        <v>1</v>
      </c>
      <c r="H137" s="362"/>
      <c r="I137" s="363"/>
      <c r="J137" s="362"/>
      <c r="K137" s="334">
        <f>(G137*H137)+(G137*J137)</f>
        <v>0</v>
      </c>
      <c r="L137" s="335"/>
      <c r="M137" s="336"/>
      <c r="P137" s="338"/>
      <c r="AE137" s="335"/>
      <c r="AG137" s="335"/>
      <c r="AH137" s="335"/>
      <c r="AO137" s="339"/>
      <c r="AP137" s="339"/>
      <c r="AQ137" s="339"/>
      <c r="AR137" s="339"/>
      <c r="AS137" s="339"/>
      <c r="AT137" s="335"/>
      <c r="AU137" s="339"/>
      <c r="AV137" s="182" t="s">
        <v>168</v>
      </c>
      <c r="AW137" s="183" t="s">
        <v>153</v>
      </c>
    </row>
    <row r="138" spans="2:49" s="337" customFormat="1" ht="37.9" customHeight="1" x14ac:dyDescent="0.2">
      <c r="B138" s="330">
        <v>42</v>
      </c>
      <c r="C138" s="330" t="s">
        <v>327</v>
      </c>
      <c r="D138" s="353" t="s">
        <v>367</v>
      </c>
      <c r="E138" s="353" t="s">
        <v>368</v>
      </c>
      <c r="F138" s="332" t="s">
        <v>316</v>
      </c>
      <c r="G138" s="333">
        <v>1</v>
      </c>
      <c r="H138" s="368"/>
      <c r="I138" s="369"/>
      <c r="J138" s="362"/>
      <c r="K138" s="334">
        <f>(G138*H138)+(G138*J138)</f>
        <v>0</v>
      </c>
      <c r="L138" s="335"/>
      <c r="M138" s="336"/>
      <c r="P138" s="338"/>
      <c r="AE138" s="335"/>
      <c r="AG138" s="335"/>
      <c r="AH138" s="335"/>
      <c r="AO138" s="339"/>
      <c r="AP138" s="339"/>
      <c r="AQ138" s="339"/>
      <c r="AR138" s="339"/>
      <c r="AS138" s="339"/>
      <c r="AT138" s="335"/>
      <c r="AU138" s="339"/>
      <c r="AV138" s="182" t="s">
        <v>168</v>
      </c>
      <c r="AW138" s="183" t="s">
        <v>153</v>
      </c>
    </row>
    <row r="139" spans="2:49" s="327" customFormat="1" ht="21" customHeight="1" x14ac:dyDescent="0.2">
      <c r="B139" s="322" t="s">
        <v>369</v>
      </c>
      <c r="C139" s="323"/>
      <c r="D139" s="324"/>
      <c r="E139" s="324" t="s">
        <v>370</v>
      </c>
      <c r="F139" s="324"/>
      <c r="G139" s="324"/>
      <c r="H139" s="366"/>
      <c r="I139" s="367"/>
      <c r="J139" s="367"/>
      <c r="K139" s="326">
        <f>SUM(K140)</f>
        <v>0</v>
      </c>
      <c r="O139" s="328"/>
      <c r="AU139" s="329"/>
      <c r="AV139" s="182" t="s">
        <v>168</v>
      </c>
      <c r="AW139" s="183" t="s">
        <v>153</v>
      </c>
    </row>
    <row r="140" spans="2:49" s="337" customFormat="1" ht="28.7" customHeight="1" x14ac:dyDescent="0.2">
      <c r="B140" s="330">
        <v>43</v>
      </c>
      <c r="C140" s="330" t="s">
        <v>327</v>
      </c>
      <c r="D140" s="331" t="s">
        <v>361</v>
      </c>
      <c r="E140" s="332" t="s">
        <v>362</v>
      </c>
      <c r="F140" s="332" t="s">
        <v>316</v>
      </c>
      <c r="G140" s="333">
        <v>4</v>
      </c>
      <c r="H140" s="362"/>
      <c r="I140" s="363"/>
      <c r="J140" s="362"/>
      <c r="K140" s="334">
        <f>(G140*H140)+(G140*J140)</f>
        <v>0</v>
      </c>
      <c r="L140" s="335"/>
      <c r="M140" s="336"/>
      <c r="P140" s="338"/>
      <c r="AE140" s="335"/>
      <c r="AG140" s="335"/>
      <c r="AH140" s="335"/>
      <c r="AO140" s="339"/>
      <c r="AP140" s="339"/>
      <c r="AQ140" s="339"/>
      <c r="AR140" s="339"/>
      <c r="AS140" s="339"/>
      <c r="AT140" s="335"/>
      <c r="AU140" s="339"/>
      <c r="AV140" s="182" t="s">
        <v>168</v>
      </c>
      <c r="AW140" s="183" t="s">
        <v>153</v>
      </c>
    </row>
    <row r="141" spans="2:49" s="327" customFormat="1" ht="21" customHeight="1" x14ac:dyDescent="0.2">
      <c r="B141" s="322" t="s">
        <v>371</v>
      </c>
      <c r="C141" s="323"/>
      <c r="D141" s="324"/>
      <c r="E141" s="324" t="s">
        <v>372</v>
      </c>
      <c r="F141" s="324"/>
      <c r="G141" s="324"/>
      <c r="H141" s="366"/>
      <c r="I141" s="367"/>
      <c r="J141" s="367"/>
      <c r="K141" s="326">
        <f>SUM(K142:K143)</f>
        <v>0</v>
      </c>
      <c r="O141" s="328"/>
      <c r="AU141" s="329"/>
      <c r="AV141" s="182" t="s">
        <v>168</v>
      </c>
      <c r="AW141" s="183" t="s">
        <v>153</v>
      </c>
    </row>
    <row r="142" spans="2:49" s="337" customFormat="1" ht="28.7" customHeight="1" x14ac:dyDescent="0.2">
      <c r="B142" s="330">
        <v>44</v>
      </c>
      <c r="C142" s="330" t="s">
        <v>327</v>
      </c>
      <c r="D142" s="331" t="s">
        <v>361</v>
      </c>
      <c r="E142" s="332" t="s">
        <v>362</v>
      </c>
      <c r="F142" s="332" t="s">
        <v>316</v>
      </c>
      <c r="G142" s="333">
        <v>3</v>
      </c>
      <c r="H142" s="362"/>
      <c r="I142" s="363"/>
      <c r="J142" s="362"/>
      <c r="K142" s="334">
        <f>(G142*H142)+(G142*J142)</f>
        <v>0</v>
      </c>
      <c r="L142" s="335"/>
      <c r="M142" s="336"/>
      <c r="P142" s="338"/>
      <c r="AE142" s="335"/>
      <c r="AG142" s="335"/>
      <c r="AH142" s="335"/>
      <c r="AO142" s="339"/>
      <c r="AP142" s="339"/>
      <c r="AQ142" s="339"/>
      <c r="AR142" s="339"/>
      <c r="AS142" s="339"/>
      <c r="AT142" s="335"/>
      <c r="AU142" s="339"/>
      <c r="AV142" s="182" t="s">
        <v>168</v>
      </c>
      <c r="AW142" s="183" t="s">
        <v>153</v>
      </c>
    </row>
    <row r="143" spans="2:49" s="337" customFormat="1" ht="27.6" customHeight="1" x14ac:dyDescent="0.2">
      <c r="B143" s="330">
        <v>45</v>
      </c>
      <c r="C143" s="330" t="s">
        <v>327</v>
      </c>
      <c r="D143" s="331" t="s">
        <v>358</v>
      </c>
      <c r="E143" s="332" t="s">
        <v>363</v>
      </c>
      <c r="F143" s="332" t="s">
        <v>316</v>
      </c>
      <c r="G143" s="333">
        <v>1</v>
      </c>
      <c r="H143" s="362"/>
      <c r="I143" s="363"/>
      <c r="J143" s="362"/>
      <c r="K143" s="334">
        <f>(G143*H143)+(G143*J143)</f>
        <v>0</v>
      </c>
      <c r="L143" s="335"/>
      <c r="M143" s="336"/>
      <c r="P143" s="338"/>
      <c r="AE143" s="335"/>
      <c r="AG143" s="335"/>
      <c r="AH143" s="335"/>
      <c r="AO143" s="339"/>
      <c r="AP143" s="339"/>
      <c r="AQ143" s="339"/>
      <c r="AR143" s="339"/>
      <c r="AS143" s="339"/>
      <c r="AT143" s="335"/>
      <c r="AU143" s="339"/>
      <c r="AV143" s="182" t="s">
        <v>168</v>
      </c>
      <c r="AW143" s="183" t="s">
        <v>153</v>
      </c>
    </row>
    <row r="144" spans="2:49" s="327" customFormat="1" ht="21" customHeight="1" x14ac:dyDescent="0.2">
      <c r="B144" s="322" t="s">
        <v>373</v>
      </c>
      <c r="C144" s="323"/>
      <c r="D144" s="324"/>
      <c r="E144" s="324" t="s">
        <v>374</v>
      </c>
      <c r="F144" s="324"/>
      <c r="G144" s="324"/>
      <c r="H144" s="366"/>
      <c r="I144" s="367"/>
      <c r="J144" s="367"/>
      <c r="K144" s="326">
        <f>SUM(K145:K147)</f>
        <v>0</v>
      </c>
      <c r="O144" s="328"/>
      <c r="AU144" s="329"/>
      <c r="AV144" s="182" t="s">
        <v>168</v>
      </c>
      <c r="AW144" s="183" t="s">
        <v>153</v>
      </c>
    </row>
    <row r="145" spans="2:49" s="337" customFormat="1" ht="28.7" customHeight="1" x14ac:dyDescent="0.2">
      <c r="B145" s="330">
        <v>46</v>
      </c>
      <c r="C145" s="330" t="s">
        <v>327</v>
      </c>
      <c r="D145" s="331" t="s">
        <v>361</v>
      </c>
      <c r="E145" s="332" t="s">
        <v>362</v>
      </c>
      <c r="F145" s="332" t="s">
        <v>316</v>
      </c>
      <c r="G145" s="333">
        <v>3</v>
      </c>
      <c r="H145" s="362"/>
      <c r="I145" s="363"/>
      <c r="J145" s="362"/>
      <c r="K145" s="334">
        <f>(G145*H145)+(G145*J145)</f>
        <v>0</v>
      </c>
      <c r="L145" s="335"/>
      <c r="M145" s="336"/>
      <c r="P145" s="338"/>
      <c r="AE145" s="335"/>
      <c r="AG145" s="335"/>
      <c r="AH145" s="335"/>
      <c r="AO145" s="339"/>
      <c r="AP145" s="339"/>
      <c r="AQ145" s="339"/>
      <c r="AR145" s="339"/>
      <c r="AS145" s="339"/>
      <c r="AT145" s="335"/>
      <c r="AU145" s="339"/>
      <c r="AV145" s="182" t="s">
        <v>168</v>
      </c>
      <c r="AW145" s="183" t="s">
        <v>153</v>
      </c>
    </row>
    <row r="146" spans="2:49" s="337" customFormat="1" ht="27.6" customHeight="1" x14ac:dyDescent="0.2">
      <c r="B146" s="330">
        <v>47</v>
      </c>
      <c r="C146" s="330" t="s">
        <v>327</v>
      </c>
      <c r="D146" s="331" t="s">
        <v>364</v>
      </c>
      <c r="E146" s="332" t="s">
        <v>366</v>
      </c>
      <c r="F146" s="332" t="s">
        <v>316</v>
      </c>
      <c r="G146" s="333">
        <v>1</v>
      </c>
      <c r="H146" s="362"/>
      <c r="I146" s="363"/>
      <c r="J146" s="362"/>
      <c r="K146" s="334">
        <f>(G146*H146)+(G146*J146)</f>
        <v>0</v>
      </c>
      <c r="L146" s="335"/>
      <c r="M146" s="336"/>
      <c r="P146" s="338"/>
      <c r="AE146" s="335"/>
      <c r="AG146" s="335"/>
      <c r="AH146" s="335"/>
      <c r="AO146" s="339"/>
      <c r="AP146" s="339"/>
      <c r="AQ146" s="339"/>
      <c r="AR146" s="339"/>
      <c r="AS146" s="339"/>
      <c r="AT146" s="335"/>
      <c r="AU146" s="339"/>
      <c r="AV146" s="182" t="s">
        <v>168</v>
      </c>
      <c r="AW146" s="183" t="s">
        <v>153</v>
      </c>
    </row>
    <row r="147" spans="2:49" s="337" customFormat="1" ht="37.9" customHeight="1" x14ac:dyDescent="0.2">
      <c r="B147" s="330">
        <v>48</v>
      </c>
      <c r="C147" s="330" t="s">
        <v>327</v>
      </c>
      <c r="D147" s="353" t="s">
        <v>367</v>
      </c>
      <c r="E147" s="353" t="s">
        <v>368</v>
      </c>
      <c r="F147" s="332" t="s">
        <v>316</v>
      </c>
      <c r="G147" s="333">
        <v>1</v>
      </c>
      <c r="H147" s="368"/>
      <c r="I147" s="369"/>
      <c r="J147" s="362"/>
      <c r="K147" s="334">
        <f>(G147*H147)+(G147*J147)</f>
        <v>0</v>
      </c>
      <c r="L147" s="335"/>
      <c r="M147" s="336"/>
      <c r="P147" s="338"/>
      <c r="AE147" s="335"/>
      <c r="AG147" s="335"/>
      <c r="AH147" s="335"/>
      <c r="AO147" s="339"/>
      <c r="AP147" s="339"/>
      <c r="AQ147" s="339"/>
      <c r="AR147" s="339"/>
      <c r="AS147" s="339"/>
      <c r="AT147" s="335"/>
      <c r="AU147" s="339"/>
      <c r="AV147" s="182" t="s">
        <v>168</v>
      </c>
      <c r="AW147" s="183" t="s">
        <v>153</v>
      </c>
    </row>
    <row r="148" spans="2:49" s="327" customFormat="1" ht="21" customHeight="1" x14ac:dyDescent="0.2">
      <c r="B148" s="322" t="s">
        <v>375</v>
      </c>
      <c r="C148" s="323"/>
      <c r="D148" s="324"/>
      <c r="E148" s="324" t="s">
        <v>376</v>
      </c>
      <c r="F148" s="324"/>
      <c r="G148" s="324"/>
      <c r="H148" s="366"/>
      <c r="I148" s="367"/>
      <c r="J148" s="367"/>
      <c r="K148" s="326">
        <f>SUM(K149:K150)</f>
        <v>0</v>
      </c>
      <c r="O148" s="328"/>
      <c r="AU148" s="329"/>
      <c r="AV148" s="182" t="s">
        <v>168</v>
      </c>
      <c r="AW148" s="183" t="s">
        <v>153</v>
      </c>
    </row>
    <row r="149" spans="2:49" s="337" customFormat="1" ht="28.7" customHeight="1" x14ac:dyDescent="0.2">
      <c r="B149" s="330">
        <v>49</v>
      </c>
      <c r="C149" s="330" t="s">
        <v>327</v>
      </c>
      <c r="D149" s="331" t="s">
        <v>361</v>
      </c>
      <c r="E149" s="332" t="s">
        <v>362</v>
      </c>
      <c r="F149" s="332" t="s">
        <v>316</v>
      </c>
      <c r="G149" s="333">
        <v>8</v>
      </c>
      <c r="H149" s="362"/>
      <c r="I149" s="363"/>
      <c r="J149" s="362"/>
      <c r="K149" s="334">
        <f>(G149*H149)+(G149*J149)</f>
        <v>0</v>
      </c>
      <c r="L149" s="335"/>
      <c r="M149" s="336"/>
      <c r="P149" s="338"/>
      <c r="AE149" s="335"/>
      <c r="AG149" s="335"/>
      <c r="AH149" s="335"/>
      <c r="AO149" s="339"/>
      <c r="AP149" s="339"/>
      <c r="AQ149" s="339"/>
      <c r="AR149" s="339"/>
      <c r="AS149" s="339"/>
      <c r="AT149" s="335"/>
      <c r="AU149" s="339"/>
      <c r="AV149" s="182" t="s">
        <v>168</v>
      </c>
      <c r="AW149" s="183" t="s">
        <v>153</v>
      </c>
    </row>
    <row r="150" spans="2:49" s="337" customFormat="1" ht="27.6" customHeight="1" x14ac:dyDescent="0.2">
      <c r="B150" s="330">
        <v>50</v>
      </c>
      <c r="C150" s="330" t="s">
        <v>327</v>
      </c>
      <c r="D150" s="331" t="s">
        <v>364</v>
      </c>
      <c r="E150" s="332" t="s">
        <v>377</v>
      </c>
      <c r="F150" s="332" t="s">
        <v>316</v>
      </c>
      <c r="G150" s="333">
        <v>1</v>
      </c>
      <c r="H150" s="362"/>
      <c r="I150" s="363"/>
      <c r="J150" s="362"/>
      <c r="K150" s="334">
        <f>(G150*H150)+(G150*J150)</f>
        <v>0</v>
      </c>
      <c r="L150" s="335"/>
      <c r="M150" s="336"/>
      <c r="P150" s="338"/>
      <c r="AE150" s="335"/>
      <c r="AG150" s="335"/>
      <c r="AH150" s="335"/>
      <c r="AO150" s="339"/>
      <c r="AP150" s="339"/>
      <c r="AQ150" s="339"/>
      <c r="AR150" s="339"/>
      <c r="AS150" s="339"/>
      <c r="AT150" s="335"/>
      <c r="AU150" s="339"/>
      <c r="AV150" s="182" t="s">
        <v>168</v>
      </c>
      <c r="AW150" s="183" t="s">
        <v>153</v>
      </c>
    </row>
    <row r="151" spans="2:49" s="327" customFormat="1" ht="21" customHeight="1" x14ac:dyDescent="0.2">
      <c r="B151" s="322" t="s">
        <v>378</v>
      </c>
      <c r="C151" s="323"/>
      <c r="D151" s="324"/>
      <c r="E151" s="324" t="s">
        <v>379</v>
      </c>
      <c r="F151" s="324"/>
      <c r="G151" s="324"/>
      <c r="H151" s="366"/>
      <c r="I151" s="367"/>
      <c r="J151" s="367"/>
      <c r="K151" s="326">
        <f>SUM(K152)</f>
        <v>0</v>
      </c>
      <c r="O151" s="328"/>
      <c r="AU151" s="329"/>
      <c r="AV151" s="182" t="s">
        <v>168</v>
      </c>
      <c r="AW151" s="183" t="s">
        <v>153</v>
      </c>
    </row>
    <row r="152" spans="2:49" s="337" customFormat="1" ht="28.7" customHeight="1" x14ac:dyDescent="0.2">
      <c r="B152" s="330">
        <v>51</v>
      </c>
      <c r="C152" s="330" t="s">
        <v>327</v>
      </c>
      <c r="D152" s="331" t="s">
        <v>361</v>
      </c>
      <c r="E152" s="332" t="s">
        <v>362</v>
      </c>
      <c r="F152" s="332" t="s">
        <v>316</v>
      </c>
      <c r="G152" s="333">
        <v>8</v>
      </c>
      <c r="H152" s="362"/>
      <c r="I152" s="363"/>
      <c r="J152" s="362"/>
      <c r="K152" s="334">
        <f>(G152*H152)+(G152*J152)</f>
        <v>0</v>
      </c>
      <c r="L152" s="335"/>
      <c r="M152" s="336"/>
      <c r="P152" s="338"/>
      <c r="AE152" s="335"/>
      <c r="AG152" s="335"/>
      <c r="AH152" s="335"/>
      <c r="AO152" s="339"/>
      <c r="AP152" s="339"/>
      <c r="AQ152" s="339"/>
      <c r="AR152" s="339"/>
      <c r="AS152" s="339"/>
      <c r="AT152" s="335"/>
      <c r="AU152" s="339"/>
      <c r="AV152" s="182" t="s">
        <v>168</v>
      </c>
      <c r="AW152" s="183" t="s">
        <v>153</v>
      </c>
    </row>
    <row r="153" spans="2:49" s="327" customFormat="1" ht="21" customHeight="1" x14ac:dyDescent="0.2">
      <c r="B153" s="322" t="s">
        <v>380</v>
      </c>
      <c r="C153" s="323"/>
      <c r="D153" s="324"/>
      <c r="E153" s="324" t="s">
        <v>381</v>
      </c>
      <c r="F153" s="324"/>
      <c r="G153" s="324"/>
      <c r="H153" s="366"/>
      <c r="I153" s="367"/>
      <c r="J153" s="367"/>
      <c r="K153" s="326">
        <f>SUM(K154)</f>
        <v>0</v>
      </c>
      <c r="O153" s="328"/>
      <c r="AU153" s="329"/>
      <c r="AV153" s="182" t="s">
        <v>168</v>
      </c>
      <c r="AW153" s="183" t="s">
        <v>153</v>
      </c>
    </row>
    <row r="154" spans="2:49" s="337" customFormat="1" ht="28.7" customHeight="1" x14ac:dyDescent="0.2">
      <c r="B154" s="330">
        <v>52</v>
      </c>
      <c r="C154" s="330" t="s">
        <v>327</v>
      </c>
      <c r="D154" s="331" t="s">
        <v>361</v>
      </c>
      <c r="E154" s="332" t="s">
        <v>362</v>
      </c>
      <c r="F154" s="332" t="s">
        <v>316</v>
      </c>
      <c r="G154" s="333">
        <v>8</v>
      </c>
      <c r="H154" s="362"/>
      <c r="I154" s="363"/>
      <c r="J154" s="362"/>
      <c r="K154" s="334">
        <f>(G154*H154)+(G154*J154)</f>
        <v>0</v>
      </c>
      <c r="L154" s="335"/>
      <c r="M154" s="336"/>
      <c r="P154" s="338"/>
      <c r="AE154" s="335"/>
      <c r="AG154" s="335"/>
      <c r="AH154" s="335"/>
      <c r="AO154" s="339"/>
      <c r="AP154" s="339"/>
      <c r="AQ154" s="339"/>
      <c r="AR154" s="339"/>
      <c r="AS154" s="339"/>
      <c r="AT154" s="335"/>
      <c r="AU154" s="339"/>
      <c r="AV154" s="182" t="s">
        <v>168</v>
      </c>
      <c r="AW154" s="183" t="s">
        <v>153</v>
      </c>
    </row>
    <row r="155" spans="2:49" s="327" customFormat="1" ht="21" customHeight="1" x14ac:dyDescent="0.2">
      <c r="B155" s="322" t="s">
        <v>382</v>
      </c>
      <c r="C155" s="323"/>
      <c r="D155" s="324"/>
      <c r="E155" s="324" t="s">
        <v>383</v>
      </c>
      <c r="F155" s="324"/>
      <c r="G155" s="324"/>
      <c r="H155" s="366"/>
      <c r="I155" s="367"/>
      <c r="J155" s="367"/>
      <c r="K155" s="326">
        <f>SUM(K156:K157)</f>
        <v>0</v>
      </c>
      <c r="O155" s="328"/>
      <c r="AU155" s="329"/>
      <c r="AV155" s="182" t="s">
        <v>168</v>
      </c>
      <c r="AW155" s="183" t="s">
        <v>153</v>
      </c>
    </row>
    <row r="156" spans="2:49" s="337" customFormat="1" ht="28.7" customHeight="1" x14ac:dyDescent="0.2">
      <c r="B156" s="330">
        <v>53</v>
      </c>
      <c r="C156" s="330" t="s">
        <v>327</v>
      </c>
      <c r="D156" s="331" t="s">
        <v>361</v>
      </c>
      <c r="E156" s="332" t="s">
        <v>362</v>
      </c>
      <c r="F156" s="332" t="s">
        <v>316</v>
      </c>
      <c r="G156" s="333">
        <v>6</v>
      </c>
      <c r="H156" s="362"/>
      <c r="I156" s="363"/>
      <c r="J156" s="362"/>
      <c r="K156" s="334">
        <f>(G156*H156)+(G156*J156)</f>
        <v>0</v>
      </c>
      <c r="L156" s="335"/>
      <c r="M156" s="336"/>
      <c r="P156" s="338"/>
      <c r="AE156" s="335"/>
      <c r="AG156" s="335"/>
      <c r="AH156" s="335"/>
      <c r="AO156" s="339"/>
      <c r="AP156" s="339"/>
      <c r="AQ156" s="339"/>
      <c r="AR156" s="339"/>
      <c r="AS156" s="339"/>
      <c r="AT156" s="335"/>
      <c r="AU156" s="339"/>
      <c r="AV156" s="182" t="s">
        <v>168</v>
      </c>
      <c r="AW156" s="183" t="s">
        <v>153</v>
      </c>
    </row>
    <row r="157" spans="2:49" s="337" customFormat="1" ht="27.6" customHeight="1" x14ac:dyDescent="0.2">
      <c r="B157" s="330">
        <v>54</v>
      </c>
      <c r="C157" s="330" t="s">
        <v>327</v>
      </c>
      <c r="D157" s="331" t="s">
        <v>364</v>
      </c>
      <c r="E157" s="332" t="s">
        <v>363</v>
      </c>
      <c r="F157" s="332" t="s">
        <v>316</v>
      </c>
      <c r="G157" s="333">
        <v>1</v>
      </c>
      <c r="H157" s="362"/>
      <c r="I157" s="363"/>
      <c r="J157" s="362"/>
      <c r="K157" s="334">
        <f>(G157*H157)+(G157*J157)</f>
        <v>0</v>
      </c>
      <c r="L157" s="335"/>
      <c r="M157" s="336"/>
      <c r="P157" s="338"/>
      <c r="AE157" s="335"/>
      <c r="AG157" s="335"/>
      <c r="AH157" s="335"/>
      <c r="AO157" s="339"/>
      <c r="AP157" s="339"/>
      <c r="AQ157" s="339"/>
      <c r="AR157" s="339"/>
      <c r="AS157" s="339"/>
      <c r="AT157" s="335"/>
      <c r="AU157" s="339"/>
      <c r="AV157" s="182" t="s">
        <v>168</v>
      </c>
      <c r="AW157" s="183" t="s">
        <v>153</v>
      </c>
    </row>
    <row r="158" spans="2:49" s="327" customFormat="1" ht="21" customHeight="1" x14ac:dyDescent="0.2">
      <c r="B158" s="322" t="s">
        <v>384</v>
      </c>
      <c r="C158" s="323"/>
      <c r="D158" s="324"/>
      <c r="E158" s="324"/>
      <c r="F158" s="324"/>
      <c r="G158" s="324"/>
      <c r="H158" s="366"/>
      <c r="I158" s="367"/>
      <c r="J158" s="367"/>
      <c r="K158" s="326">
        <f>SUM(K159:K160)</f>
        <v>0</v>
      </c>
      <c r="O158" s="328"/>
      <c r="AU158" s="329"/>
      <c r="AV158" s="182" t="s">
        <v>168</v>
      </c>
      <c r="AW158" s="183" t="s">
        <v>153</v>
      </c>
    </row>
    <row r="159" spans="2:49" s="337" customFormat="1" ht="95.65" customHeight="1" x14ac:dyDescent="0.2">
      <c r="B159" s="330">
        <v>55</v>
      </c>
      <c r="C159" s="330" t="s">
        <v>327</v>
      </c>
      <c r="D159" s="353" t="s">
        <v>385</v>
      </c>
      <c r="E159" s="353" t="s">
        <v>386</v>
      </c>
      <c r="F159" s="332" t="s">
        <v>316</v>
      </c>
      <c r="G159" s="333">
        <v>1</v>
      </c>
      <c r="H159" s="368"/>
      <c r="I159" s="369"/>
      <c r="J159" s="362"/>
      <c r="K159" s="334">
        <f>(G159*H159)+(G159*J159)</f>
        <v>0</v>
      </c>
      <c r="L159" s="335"/>
      <c r="M159" s="336"/>
      <c r="P159" s="338"/>
      <c r="AE159" s="335"/>
      <c r="AG159" s="335"/>
      <c r="AH159" s="335"/>
      <c r="AO159" s="339"/>
      <c r="AP159" s="339"/>
      <c r="AQ159" s="339"/>
      <c r="AR159" s="339"/>
      <c r="AS159" s="339"/>
      <c r="AT159" s="335"/>
      <c r="AU159" s="339"/>
      <c r="AV159" s="182" t="s">
        <v>168</v>
      </c>
      <c r="AW159" s="183" t="s">
        <v>153</v>
      </c>
    </row>
    <row r="160" spans="2:49" s="337" customFormat="1" ht="37.9" customHeight="1" x14ac:dyDescent="0.2">
      <c r="B160" s="330">
        <v>56</v>
      </c>
      <c r="C160" s="330" t="s">
        <v>327</v>
      </c>
      <c r="D160" s="353" t="s">
        <v>387</v>
      </c>
      <c r="E160" s="353"/>
      <c r="F160" s="332" t="s">
        <v>316</v>
      </c>
      <c r="G160" s="333">
        <v>1</v>
      </c>
      <c r="H160" s="368"/>
      <c r="I160" s="369"/>
      <c r="J160" s="362"/>
      <c r="K160" s="334">
        <f>(G160*H160)+(G160*J160)</f>
        <v>0</v>
      </c>
      <c r="L160" s="335"/>
      <c r="M160" s="336"/>
      <c r="P160" s="338"/>
      <c r="AE160" s="335"/>
      <c r="AG160" s="335"/>
      <c r="AH160" s="335"/>
      <c r="AO160" s="339"/>
      <c r="AP160" s="339"/>
      <c r="AQ160" s="339"/>
      <c r="AR160" s="339"/>
      <c r="AS160" s="339"/>
      <c r="AT160" s="335"/>
      <c r="AU160" s="339"/>
      <c r="AV160" s="182" t="s">
        <v>168</v>
      </c>
      <c r="AW160" s="183" t="s">
        <v>153</v>
      </c>
    </row>
    <row r="161" spans="2:49" s="327" customFormat="1" ht="21" customHeight="1" x14ac:dyDescent="0.2">
      <c r="B161" s="322" t="s">
        <v>388</v>
      </c>
      <c r="C161" s="323"/>
      <c r="D161" s="324"/>
      <c r="E161" s="324"/>
      <c r="F161" s="324"/>
      <c r="G161" s="324"/>
      <c r="H161" s="366"/>
      <c r="I161" s="367"/>
      <c r="J161" s="367"/>
      <c r="K161" s="326">
        <f>SUM(K162:K165)</f>
        <v>0</v>
      </c>
      <c r="O161" s="328"/>
      <c r="AU161" s="329"/>
      <c r="AV161" s="182" t="s">
        <v>168</v>
      </c>
      <c r="AW161" s="183" t="s">
        <v>153</v>
      </c>
    </row>
    <row r="162" spans="2:49" s="337" customFormat="1" ht="85.7" customHeight="1" x14ac:dyDescent="0.2">
      <c r="B162" s="330">
        <v>57</v>
      </c>
      <c r="C162" s="330" t="s">
        <v>327</v>
      </c>
      <c r="D162" s="353" t="s">
        <v>389</v>
      </c>
      <c r="E162" s="353" t="s">
        <v>386</v>
      </c>
      <c r="F162" s="332" t="s">
        <v>316</v>
      </c>
      <c r="G162" s="333">
        <v>1</v>
      </c>
      <c r="H162" s="368"/>
      <c r="I162" s="369"/>
      <c r="J162" s="362"/>
      <c r="K162" s="354">
        <f>(G162*H162)+(G162*J162)</f>
        <v>0</v>
      </c>
      <c r="L162" s="335"/>
      <c r="M162" s="336"/>
      <c r="P162" s="338"/>
      <c r="AE162" s="335"/>
      <c r="AG162" s="335"/>
      <c r="AH162" s="335"/>
      <c r="AO162" s="339"/>
      <c r="AP162" s="339"/>
      <c r="AQ162" s="339"/>
      <c r="AR162" s="339"/>
      <c r="AS162" s="339"/>
      <c r="AT162" s="335"/>
      <c r="AU162" s="339"/>
      <c r="AV162" s="182" t="s">
        <v>168</v>
      </c>
      <c r="AW162" s="183" t="s">
        <v>153</v>
      </c>
    </row>
    <row r="163" spans="2:49" s="337" customFormat="1" ht="50.85" customHeight="1" x14ac:dyDescent="0.2">
      <c r="B163" s="330">
        <v>58</v>
      </c>
      <c r="C163" s="330" t="s">
        <v>327</v>
      </c>
      <c r="D163" s="331" t="s">
        <v>390</v>
      </c>
      <c r="E163" s="331" t="s">
        <v>391</v>
      </c>
      <c r="F163" s="332" t="s">
        <v>392</v>
      </c>
      <c r="G163" s="333">
        <v>1</v>
      </c>
      <c r="H163" s="370"/>
      <c r="I163" s="371"/>
      <c r="J163" s="362"/>
      <c r="K163" s="354">
        <f>(G163*H163)+(G163*J163)</f>
        <v>0</v>
      </c>
      <c r="L163" s="335"/>
      <c r="M163" s="336"/>
      <c r="P163" s="338"/>
      <c r="AE163" s="335"/>
      <c r="AG163" s="335"/>
      <c r="AH163" s="335"/>
      <c r="AO163" s="339"/>
      <c r="AP163" s="339"/>
      <c r="AQ163" s="339"/>
      <c r="AR163" s="339"/>
      <c r="AS163" s="339"/>
      <c r="AT163" s="335"/>
      <c r="AU163" s="339"/>
      <c r="AV163" s="182" t="s">
        <v>168</v>
      </c>
      <c r="AW163" s="183" t="s">
        <v>153</v>
      </c>
    </row>
    <row r="164" spans="2:49" s="337" customFormat="1" ht="50.85" customHeight="1" x14ac:dyDescent="0.2">
      <c r="B164" s="330">
        <v>59</v>
      </c>
      <c r="C164" s="330" t="s">
        <v>327</v>
      </c>
      <c r="D164" s="331" t="s">
        <v>393</v>
      </c>
      <c r="E164" s="355"/>
      <c r="F164" s="332" t="s">
        <v>316</v>
      </c>
      <c r="G164" s="333">
        <v>1</v>
      </c>
      <c r="H164" s="370"/>
      <c r="I164" s="371"/>
      <c r="J164" s="362"/>
      <c r="K164" s="354">
        <f>(G164*H164)+(G164*J164)</f>
        <v>0</v>
      </c>
      <c r="L164" s="335"/>
      <c r="M164" s="336"/>
      <c r="P164" s="338"/>
      <c r="AE164" s="335"/>
      <c r="AG164" s="335"/>
      <c r="AH164" s="335"/>
      <c r="AO164" s="339"/>
      <c r="AP164" s="339"/>
      <c r="AQ164" s="339"/>
      <c r="AR164" s="339"/>
      <c r="AS164" s="339"/>
      <c r="AT164" s="335"/>
      <c r="AU164" s="339"/>
      <c r="AV164" s="182" t="s">
        <v>168</v>
      </c>
      <c r="AW164" s="183" t="s">
        <v>153</v>
      </c>
    </row>
    <row r="165" spans="2:49" s="337" customFormat="1" ht="50.85" customHeight="1" x14ac:dyDescent="0.2">
      <c r="B165" s="330">
        <v>60</v>
      </c>
      <c r="C165" s="330" t="s">
        <v>327</v>
      </c>
      <c r="D165" s="331" t="s">
        <v>394</v>
      </c>
      <c r="E165" s="355"/>
      <c r="F165" s="332" t="s">
        <v>392</v>
      </c>
      <c r="G165" s="333">
        <v>1</v>
      </c>
      <c r="H165" s="370"/>
      <c r="I165" s="371"/>
      <c r="J165" s="362"/>
      <c r="K165" s="354">
        <f>(G165*H165)+(G165*J165)</f>
        <v>0</v>
      </c>
      <c r="L165" s="335"/>
      <c r="M165" s="336"/>
      <c r="P165" s="338"/>
      <c r="AE165" s="335"/>
      <c r="AG165" s="335"/>
      <c r="AH165" s="335"/>
      <c r="AO165" s="339"/>
      <c r="AP165" s="339"/>
      <c r="AQ165" s="339"/>
      <c r="AR165" s="339"/>
      <c r="AS165" s="339"/>
      <c r="AT165" s="335"/>
      <c r="AU165" s="339"/>
      <c r="AV165" s="182" t="s">
        <v>168</v>
      </c>
      <c r="AW165" s="183" t="s">
        <v>153</v>
      </c>
    </row>
    <row r="166" spans="2:49" s="327" customFormat="1" ht="21" customHeight="1" x14ac:dyDescent="0.2">
      <c r="B166" s="322" t="s">
        <v>395</v>
      </c>
      <c r="C166" s="323"/>
      <c r="D166" s="324"/>
      <c r="E166" s="324"/>
      <c r="F166" s="324"/>
      <c r="G166" s="324"/>
      <c r="H166" s="366"/>
      <c r="I166" s="367"/>
      <c r="J166" s="367"/>
      <c r="K166" s="326">
        <f>SUM(K167:K173)</f>
        <v>0</v>
      </c>
      <c r="O166" s="328" t="e">
        <f>SUM(#REF!)</f>
        <v>#REF!</v>
      </c>
      <c r="AE166" s="327" t="s">
        <v>325</v>
      </c>
      <c r="AG166" s="327" t="s">
        <v>310</v>
      </c>
      <c r="AH166" s="327" t="s">
        <v>325</v>
      </c>
      <c r="AL166" s="327" t="s">
        <v>326</v>
      </c>
      <c r="AU166" s="329" t="e">
        <f>SUM(#REF!)</f>
        <v>#REF!</v>
      </c>
      <c r="AV166" s="182" t="s">
        <v>168</v>
      </c>
      <c r="AW166" s="183" t="s">
        <v>153</v>
      </c>
    </row>
    <row r="167" spans="2:49" s="337" customFormat="1" ht="36" customHeight="1" x14ac:dyDescent="0.2">
      <c r="B167" s="330">
        <v>61</v>
      </c>
      <c r="C167" s="330" t="s">
        <v>327</v>
      </c>
      <c r="D167" s="331" t="s">
        <v>396</v>
      </c>
      <c r="E167" s="353"/>
      <c r="F167" s="332" t="s">
        <v>316</v>
      </c>
      <c r="G167" s="333">
        <v>2</v>
      </c>
      <c r="H167" s="370"/>
      <c r="I167" s="371"/>
      <c r="J167" s="362"/>
      <c r="K167" s="354">
        <f t="shared" ref="K167:K173" si="1">(G167*H167)+(G167*J167)</f>
        <v>0</v>
      </c>
      <c r="L167" s="335"/>
      <c r="M167" s="336"/>
      <c r="P167" s="338"/>
      <c r="AE167" s="335"/>
      <c r="AG167" s="335"/>
      <c r="AH167" s="335"/>
      <c r="AO167" s="339"/>
      <c r="AP167" s="339"/>
      <c r="AQ167" s="339"/>
      <c r="AR167" s="339"/>
      <c r="AS167" s="339"/>
      <c r="AT167" s="335"/>
      <c r="AU167" s="339"/>
      <c r="AV167" s="182" t="s">
        <v>168</v>
      </c>
      <c r="AW167" s="183" t="s">
        <v>153</v>
      </c>
    </row>
    <row r="168" spans="2:49" s="337" customFormat="1" ht="36" customHeight="1" x14ac:dyDescent="0.2">
      <c r="B168" s="330">
        <v>62</v>
      </c>
      <c r="C168" s="330" t="s">
        <v>327</v>
      </c>
      <c r="D168" s="331" t="s">
        <v>397</v>
      </c>
      <c r="E168" s="353"/>
      <c r="F168" s="332" t="s">
        <v>316</v>
      </c>
      <c r="G168" s="333">
        <v>1</v>
      </c>
      <c r="H168" s="370"/>
      <c r="I168" s="371"/>
      <c r="J168" s="362"/>
      <c r="K168" s="354">
        <f t="shared" si="1"/>
        <v>0</v>
      </c>
      <c r="L168" s="335"/>
      <c r="M168" s="336"/>
      <c r="P168" s="338"/>
      <c r="AE168" s="335"/>
      <c r="AG168" s="335"/>
      <c r="AH168" s="335"/>
      <c r="AO168" s="339"/>
      <c r="AP168" s="339"/>
      <c r="AQ168" s="339"/>
      <c r="AR168" s="339"/>
      <c r="AS168" s="339"/>
      <c r="AT168" s="335"/>
      <c r="AU168" s="339"/>
      <c r="AV168" s="182" t="s">
        <v>168</v>
      </c>
      <c r="AW168" s="183" t="s">
        <v>153</v>
      </c>
    </row>
    <row r="169" spans="2:49" s="337" customFormat="1" ht="24.95" customHeight="1" x14ac:dyDescent="0.2">
      <c r="B169" s="330">
        <v>63</v>
      </c>
      <c r="C169" s="330" t="s">
        <v>327</v>
      </c>
      <c r="D169" s="331" t="s">
        <v>398</v>
      </c>
      <c r="E169" s="353"/>
      <c r="F169" s="332" t="s">
        <v>316</v>
      </c>
      <c r="G169" s="333">
        <v>5</v>
      </c>
      <c r="H169" s="370"/>
      <c r="I169" s="371"/>
      <c r="J169" s="362"/>
      <c r="K169" s="354">
        <f t="shared" si="1"/>
        <v>0</v>
      </c>
      <c r="L169" s="335"/>
      <c r="M169" s="336"/>
      <c r="P169" s="338"/>
      <c r="AE169" s="335"/>
      <c r="AG169" s="335"/>
      <c r="AH169" s="335"/>
      <c r="AO169" s="339"/>
      <c r="AP169" s="339"/>
      <c r="AQ169" s="339"/>
      <c r="AR169" s="339"/>
      <c r="AS169" s="339"/>
      <c r="AT169" s="335"/>
      <c r="AU169" s="339"/>
      <c r="AV169" s="182" t="s">
        <v>168</v>
      </c>
      <c r="AW169" s="183" t="s">
        <v>153</v>
      </c>
    </row>
    <row r="170" spans="2:49" s="337" customFormat="1" ht="36" customHeight="1" x14ac:dyDescent="0.2">
      <c r="B170" s="330">
        <v>64</v>
      </c>
      <c r="C170" s="330" t="s">
        <v>327</v>
      </c>
      <c r="D170" s="331" t="s">
        <v>399</v>
      </c>
      <c r="E170" s="331" t="s">
        <v>400</v>
      </c>
      <c r="F170" s="332" t="s">
        <v>316</v>
      </c>
      <c r="G170" s="333">
        <v>5</v>
      </c>
      <c r="H170" s="370"/>
      <c r="I170" s="371"/>
      <c r="J170" s="362"/>
      <c r="K170" s="354">
        <f t="shared" si="1"/>
        <v>0</v>
      </c>
      <c r="L170" s="335"/>
      <c r="M170" s="336"/>
      <c r="P170" s="338"/>
      <c r="AE170" s="335"/>
      <c r="AG170" s="335"/>
      <c r="AH170" s="335"/>
      <c r="AO170" s="339"/>
      <c r="AP170" s="339"/>
      <c r="AQ170" s="339"/>
      <c r="AR170" s="339"/>
      <c r="AS170" s="339"/>
      <c r="AT170" s="335"/>
      <c r="AU170" s="339"/>
      <c r="AV170" s="182" t="s">
        <v>168</v>
      </c>
      <c r="AW170" s="183" t="s">
        <v>153</v>
      </c>
    </row>
    <row r="171" spans="2:49" s="337" customFormat="1" ht="36" customHeight="1" x14ac:dyDescent="0.2">
      <c r="B171" s="330">
        <v>65</v>
      </c>
      <c r="C171" s="330" t="s">
        <v>327</v>
      </c>
      <c r="D171" s="331" t="s">
        <v>401</v>
      </c>
      <c r="E171" s="331" t="s">
        <v>402</v>
      </c>
      <c r="F171" s="332" t="s">
        <v>316</v>
      </c>
      <c r="G171" s="333">
        <v>4</v>
      </c>
      <c r="H171" s="370"/>
      <c r="I171" s="371"/>
      <c r="J171" s="362"/>
      <c r="K171" s="354">
        <f t="shared" si="1"/>
        <v>0</v>
      </c>
      <c r="L171" s="335"/>
      <c r="M171" s="336"/>
      <c r="P171" s="338"/>
      <c r="AE171" s="335"/>
      <c r="AG171" s="335"/>
      <c r="AH171" s="335"/>
      <c r="AO171" s="339"/>
      <c r="AP171" s="339"/>
      <c r="AQ171" s="339"/>
      <c r="AR171" s="339"/>
      <c r="AS171" s="339"/>
      <c r="AT171" s="335"/>
      <c r="AU171" s="339"/>
      <c r="AV171" s="182" t="s">
        <v>168</v>
      </c>
      <c r="AW171" s="183" t="s">
        <v>153</v>
      </c>
    </row>
    <row r="172" spans="2:49" s="337" customFormat="1" ht="36" customHeight="1" x14ac:dyDescent="0.2">
      <c r="B172" s="330">
        <v>66</v>
      </c>
      <c r="C172" s="330" t="s">
        <v>327</v>
      </c>
      <c r="D172" s="331" t="s">
        <v>403</v>
      </c>
      <c r="E172" s="331"/>
      <c r="F172" s="332" t="s">
        <v>316</v>
      </c>
      <c r="G172" s="333">
        <v>4</v>
      </c>
      <c r="H172" s="370"/>
      <c r="I172" s="371"/>
      <c r="J172" s="362"/>
      <c r="K172" s="354">
        <f t="shared" si="1"/>
        <v>0</v>
      </c>
      <c r="L172" s="335"/>
      <c r="M172" s="336"/>
      <c r="P172" s="338"/>
      <c r="AE172" s="335"/>
      <c r="AG172" s="335"/>
      <c r="AH172" s="335"/>
      <c r="AO172" s="339"/>
      <c r="AP172" s="339"/>
      <c r="AQ172" s="339"/>
      <c r="AR172" s="339"/>
      <c r="AS172" s="339"/>
      <c r="AT172" s="335"/>
      <c r="AU172" s="339"/>
      <c r="AV172" s="182" t="s">
        <v>168</v>
      </c>
      <c r="AW172" s="183" t="s">
        <v>153</v>
      </c>
    </row>
    <row r="173" spans="2:49" s="337" customFormat="1" ht="36" customHeight="1" x14ac:dyDescent="0.2">
      <c r="B173" s="330">
        <v>67</v>
      </c>
      <c r="C173" s="330" t="s">
        <v>327</v>
      </c>
      <c r="D173" s="331" t="s">
        <v>404</v>
      </c>
      <c r="E173" s="331"/>
      <c r="F173" s="332" t="s">
        <v>316</v>
      </c>
      <c r="G173" s="333">
        <v>4</v>
      </c>
      <c r="H173" s="370"/>
      <c r="I173" s="371"/>
      <c r="J173" s="362"/>
      <c r="K173" s="354">
        <f t="shared" si="1"/>
        <v>0</v>
      </c>
      <c r="L173" s="335"/>
      <c r="M173" s="336"/>
      <c r="P173" s="338"/>
      <c r="AE173" s="335"/>
      <c r="AG173" s="335"/>
      <c r="AH173" s="335"/>
      <c r="AO173" s="339"/>
      <c r="AP173" s="339"/>
      <c r="AQ173" s="339"/>
      <c r="AR173" s="339"/>
      <c r="AS173" s="339"/>
      <c r="AT173" s="335"/>
      <c r="AU173" s="339"/>
      <c r="AV173" s="182" t="s">
        <v>168</v>
      </c>
      <c r="AW173" s="183" t="s">
        <v>153</v>
      </c>
    </row>
    <row r="174" spans="2:49" s="327" customFormat="1" ht="21" customHeight="1" x14ac:dyDescent="0.2">
      <c r="B174" s="322" t="s">
        <v>405</v>
      </c>
      <c r="C174" s="323"/>
      <c r="D174" s="324"/>
      <c r="E174" s="324"/>
      <c r="F174" s="324"/>
      <c r="G174" s="324"/>
      <c r="H174" s="366"/>
      <c r="I174" s="367"/>
      <c r="J174" s="367"/>
      <c r="K174" s="326">
        <f>SUM(K175:K177)</f>
        <v>0</v>
      </c>
      <c r="O174" s="328" t="e">
        <f>SUM(#REF!)</f>
        <v>#REF!</v>
      </c>
      <c r="AE174" s="327" t="s">
        <v>325</v>
      </c>
      <c r="AG174" s="327" t="s">
        <v>310</v>
      </c>
      <c r="AH174" s="327" t="s">
        <v>325</v>
      </c>
      <c r="AL174" s="327" t="s">
        <v>326</v>
      </c>
      <c r="AU174" s="329" t="e">
        <f>SUM(#REF!)</f>
        <v>#REF!</v>
      </c>
      <c r="AV174" s="182" t="s">
        <v>168</v>
      </c>
      <c r="AW174" s="183" t="s">
        <v>153</v>
      </c>
    </row>
    <row r="175" spans="2:49" s="337" customFormat="1" ht="36" customHeight="1" x14ac:dyDescent="0.2">
      <c r="B175" s="330">
        <v>68</v>
      </c>
      <c r="C175" s="330" t="s">
        <v>327</v>
      </c>
      <c r="D175" s="331" t="s">
        <v>396</v>
      </c>
      <c r="E175" s="353"/>
      <c r="F175" s="332" t="s">
        <v>316</v>
      </c>
      <c r="G175" s="333">
        <v>4</v>
      </c>
      <c r="H175" s="370"/>
      <c r="I175" s="371"/>
      <c r="J175" s="362"/>
      <c r="K175" s="354">
        <f>(G175*H175)+(G175*J175)</f>
        <v>0</v>
      </c>
      <c r="L175" s="335"/>
      <c r="M175" s="336"/>
      <c r="P175" s="338"/>
      <c r="AE175" s="335"/>
      <c r="AG175" s="335"/>
      <c r="AH175" s="335"/>
      <c r="AO175" s="339"/>
      <c r="AP175" s="339"/>
      <c r="AQ175" s="339"/>
      <c r="AR175" s="339"/>
      <c r="AS175" s="339"/>
      <c r="AT175" s="335"/>
      <c r="AU175" s="339"/>
      <c r="AV175" s="182" t="s">
        <v>168</v>
      </c>
      <c r="AW175" s="183" t="s">
        <v>153</v>
      </c>
    </row>
    <row r="176" spans="2:49" s="337" customFormat="1" ht="24.95" customHeight="1" x14ac:dyDescent="0.2">
      <c r="B176" s="330">
        <v>69</v>
      </c>
      <c r="C176" s="330" t="s">
        <v>327</v>
      </c>
      <c r="D176" s="331" t="s">
        <v>398</v>
      </c>
      <c r="E176" s="353"/>
      <c r="F176" s="332" t="s">
        <v>316</v>
      </c>
      <c r="G176" s="333">
        <v>7</v>
      </c>
      <c r="H176" s="370"/>
      <c r="I176" s="371"/>
      <c r="J176" s="362"/>
      <c r="K176" s="354">
        <f>(G176*H176)+(G176*J176)</f>
        <v>0</v>
      </c>
      <c r="L176" s="335"/>
      <c r="M176" s="336"/>
      <c r="P176" s="338"/>
      <c r="AE176" s="335"/>
      <c r="AG176" s="335"/>
      <c r="AH176" s="335"/>
      <c r="AO176" s="339"/>
      <c r="AP176" s="339"/>
      <c r="AQ176" s="339"/>
      <c r="AR176" s="339"/>
      <c r="AS176" s="339"/>
      <c r="AT176" s="335"/>
      <c r="AU176" s="339"/>
      <c r="AV176" s="182" t="s">
        <v>168</v>
      </c>
      <c r="AW176" s="183" t="s">
        <v>153</v>
      </c>
    </row>
    <row r="177" spans="2:49" s="337" customFormat="1" ht="36" customHeight="1" x14ac:dyDescent="0.2">
      <c r="B177" s="330">
        <v>70</v>
      </c>
      <c r="C177" s="330" t="s">
        <v>327</v>
      </c>
      <c r="D177" s="331" t="s">
        <v>399</v>
      </c>
      <c r="E177" s="331" t="s">
        <v>400</v>
      </c>
      <c r="F177" s="332" t="s">
        <v>316</v>
      </c>
      <c r="G177" s="333">
        <v>7</v>
      </c>
      <c r="H177" s="370"/>
      <c r="I177" s="371"/>
      <c r="J177" s="362"/>
      <c r="K177" s="354">
        <f>(G177*H177)+(G177*J177)</f>
        <v>0</v>
      </c>
      <c r="L177" s="335"/>
      <c r="M177" s="336"/>
      <c r="P177" s="338"/>
      <c r="AE177" s="335"/>
      <c r="AG177" s="335"/>
      <c r="AH177" s="335"/>
      <c r="AO177" s="339"/>
      <c r="AP177" s="339"/>
      <c r="AQ177" s="339"/>
      <c r="AR177" s="339"/>
      <c r="AS177" s="339"/>
      <c r="AT177" s="335"/>
      <c r="AU177" s="339"/>
      <c r="AV177" s="182" t="s">
        <v>168</v>
      </c>
      <c r="AW177" s="183" t="s">
        <v>153</v>
      </c>
    </row>
    <row r="178" spans="2:49" s="327" customFormat="1" ht="21" customHeight="1" x14ac:dyDescent="0.2">
      <c r="B178" s="322" t="s">
        <v>406</v>
      </c>
      <c r="C178" s="323"/>
      <c r="D178" s="324"/>
      <c r="E178" s="324"/>
      <c r="F178" s="324"/>
      <c r="G178" s="324"/>
      <c r="H178" s="366"/>
      <c r="I178" s="367"/>
      <c r="J178" s="367"/>
      <c r="K178" s="326">
        <f>SUM(K179:K182)</f>
        <v>0</v>
      </c>
      <c r="O178" s="328" t="e">
        <f>SUM(#REF!)</f>
        <v>#REF!</v>
      </c>
      <c r="AE178" s="327" t="s">
        <v>325</v>
      </c>
      <c r="AG178" s="327" t="s">
        <v>310</v>
      </c>
      <c r="AH178" s="327" t="s">
        <v>325</v>
      </c>
      <c r="AL178" s="327" t="s">
        <v>326</v>
      </c>
      <c r="AU178" s="329" t="e">
        <f>SUM(#REF!)</f>
        <v>#REF!</v>
      </c>
      <c r="AV178" s="182" t="s">
        <v>168</v>
      </c>
      <c r="AW178" s="183" t="s">
        <v>153</v>
      </c>
    </row>
    <row r="179" spans="2:49" s="337" customFormat="1" ht="36" customHeight="1" x14ac:dyDescent="0.2">
      <c r="B179" s="330">
        <v>71</v>
      </c>
      <c r="C179" s="330" t="s">
        <v>327</v>
      </c>
      <c r="D179" s="331" t="s">
        <v>396</v>
      </c>
      <c r="E179" s="353"/>
      <c r="F179" s="332" t="s">
        <v>316</v>
      </c>
      <c r="G179" s="333">
        <v>3</v>
      </c>
      <c r="H179" s="370"/>
      <c r="I179" s="371"/>
      <c r="J179" s="362"/>
      <c r="K179" s="354">
        <f>(G179*H179)+(G179*J179)</f>
        <v>0</v>
      </c>
      <c r="L179" s="335"/>
      <c r="M179" s="336"/>
      <c r="P179" s="338"/>
      <c r="AE179" s="335"/>
      <c r="AG179" s="335"/>
      <c r="AH179" s="335"/>
      <c r="AO179" s="339"/>
      <c r="AP179" s="339"/>
      <c r="AQ179" s="339"/>
      <c r="AR179" s="339"/>
      <c r="AS179" s="339"/>
      <c r="AT179" s="335"/>
      <c r="AU179" s="339"/>
      <c r="AV179" s="182" t="s">
        <v>168</v>
      </c>
      <c r="AW179" s="183" t="s">
        <v>153</v>
      </c>
    </row>
    <row r="180" spans="2:49" s="337" customFormat="1" ht="36" customHeight="1" x14ac:dyDescent="0.2">
      <c r="B180" s="330">
        <v>72</v>
      </c>
      <c r="C180" s="330" t="s">
        <v>327</v>
      </c>
      <c r="D180" s="331" t="s">
        <v>397</v>
      </c>
      <c r="E180" s="353"/>
      <c r="F180" s="332" t="s">
        <v>316</v>
      </c>
      <c r="G180" s="333">
        <v>1</v>
      </c>
      <c r="H180" s="370"/>
      <c r="I180" s="371"/>
      <c r="J180" s="362"/>
      <c r="K180" s="354">
        <f>(G180*H180)+(G180*J180)</f>
        <v>0</v>
      </c>
      <c r="L180" s="335"/>
      <c r="M180" s="336"/>
      <c r="P180" s="338"/>
      <c r="AE180" s="335"/>
      <c r="AG180" s="335"/>
      <c r="AH180" s="335"/>
      <c r="AO180" s="339"/>
      <c r="AP180" s="339"/>
      <c r="AQ180" s="339"/>
      <c r="AR180" s="339"/>
      <c r="AS180" s="339"/>
      <c r="AT180" s="335"/>
      <c r="AU180" s="339"/>
      <c r="AV180" s="182" t="s">
        <v>168</v>
      </c>
      <c r="AW180" s="183" t="s">
        <v>153</v>
      </c>
    </row>
    <row r="181" spans="2:49" s="337" customFormat="1" ht="24.95" customHeight="1" x14ac:dyDescent="0.2">
      <c r="B181" s="330">
        <v>73</v>
      </c>
      <c r="C181" s="330" t="s">
        <v>327</v>
      </c>
      <c r="D181" s="331" t="s">
        <v>398</v>
      </c>
      <c r="E181" s="353"/>
      <c r="F181" s="332" t="s">
        <v>316</v>
      </c>
      <c r="G181" s="333">
        <v>5</v>
      </c>
      <c r="H181" s="370"/>
      <c r="I181" s="371"/>
      <c r="J181" s="362"/>
      <c r="K181" s="354">
        <f>(G181*H181)+(G181*J181)</f>
        <v>0</v>
      </c>
      <c r="L181" s="335"/>
      <c r="M181" s="336"/>
      <c r="P181" s="338"/>
      <c r="AE181" s="335"/>
      <c r="AG181" s="335"/>
      <c r="AH181" s="335"/>
      <c r="AO181" s="339"/>
      <c r="AP181" s="339"/>
      <c r="AQ181" s="339"/>
      <c r="AR181" s="339"/>
      <c r="AS181" s="339"/>
      <c r="AT181" s="335"/>
      <c r="AU181" s="339"/>
      <c r="AV181" s="182" t="s">
        <v>168</v>
      </c>
      <c r="AW181" s="183" t="s">
        <v>153</v>
      </c>
    </row>
    <row r="182" spans="2:49" s="337" customFormat="1" ht="36" customHeight="1" x14ac:dyDescent="0.2">
      <c r="B182" s="330">
        <v>74</v>
      </c>
      <c r="C182" s="330" t="s">
        <v>327</v>
      </c>
      <c r="D182" s="331" t="s">
        <v>399</v>
      </c>
      <c r="E182" s="331" t="s">
        <v>400</v>
      </c>
      <c r="F182" s="332" t="s">
        <v>316</v>
      </c>
      <c r="G182" s="333">
        <v>5</v>
      </c>
      <c r="H182" s="370"/>
      <c r="I182" s="371"/>
      <c r="J182" s="362"/>
      <c r="K182" s="354">
        <f>(G182*H182)+(G182*J182)</f>
        <v>0</v>
      </c>
      <c r="L182" s="335"/>
      <c r="M182" s="336"/>
      <c r="P182" s="338"/>
      <c r="AE182" s="335"/>
      <c r="AG182" s="335"/>
      <c r="AH182" s="335"/>
      <c r="AO182" s="339"/>
      <c r="AP182" s="339"/>
      <c r="AQ182" s="339"/>
      <c r="AR182" s="339"/>
      <c r="AS182" s="339"/>
      <c r="AT182" s="335"/>
      <c r="AU182" s="339"/>
      <c r="AV182" s="182" t="s">
        <v>168</v>
      </c>
      <c r="AW182" s="183" t="s">
        <v>153</v>
      </c>
    </row>
    <row r="183" spans="2:49" s="327" customFormat="1" ht="21" customHeight="1" x14ac:dyDescent="0.2">
      <c r="B183" s="322" t="s">
        <v>407</v>
      </c>
      <c r="C183" s="323"/>
      <c r="D183" s="324"/>
      <c r="E183" s="324"/>
      <c r="F183" s="324"/>
      <c r="G183" s="324"/>
      <c r="H183" s="366"/>
      <c r="I183" s="367"/>
      <c r="J183" s="367"/>
      <c r="K183" s="326">
        <f>SUM(K184)</f>
        <v>0</v>
      </c>
      <c r="O183" s="328" t="e">
        <f>SUM(#REF!)</f>
        <v>#REF!</v>
      </c>
      <c r="AE183" s="327" t="s">
        <v>325</v>
      </c>
      <c r="AG183" s="327" t="s">
        <v>310</v>
      </c>
      <c r="AH183" s="327" t="s">
        <v>325</v>
      </c>
      <c r="AL183" s="327" t="s">
        <v>326</v>
      </c>
      <c r="AU183" s="329" t="e">
        <f>SUM(#REF!)</f>
        <v>#REF!</v>
      </c>
      <c r="AV183" s="182" t="s">
        <v>168</v>
      </c>
      <c r="AW183" s="183" t="s">
        <v>153</v>
      </c>
    </row>
    <row r="184" spans="2:49" s="337" customFormat="1" ht="146.65" customHeight="1" x14ac:dyDescent="0.2">
      <c r="B184" s="330">
        <v>75</v>
      </c>
      <c r="C184" s="330" t="s">
        <v>327</v>
      </c>
      <c r="D184" s="331" t="s">
        <v>408</v>
      </c>
      <c r="E184" s="331" t="s">
        <v>409</v>
      </c>
      <c r="F184" s="332" t="s">
        <v>392</v>
      </c>
      <c r="G184" s="333">
        <v>1</v>
      </c>
      <c r="H184" s="370"/>
      <c r="I184" s="371"/>
      <c r="J184" s="362"/>
      <c r="K184" s="354">
        <f>(G184*H184)+(G184*J184)</f>
        <v>0</v>
      </c>
      <c r="L184" s="335"/>
      <c r="M184" s="336"/>
      <c r="P184" s="338"/>
      <c r="AE184" s="335"/>
      <c r="AG184" s="335"/>
      <c r="AH184" s="335"/>
      <c r="AO184" s="339"/>
      <c r="AP184" s="339"/>
      <c r="AQ184" s="339"/>
      <c r="AR184" s="339"/>
      <c r="AS184" s="339"/>
      <c r="AT184" s="335"/>
      <c r="AU184" s="339"/>
      <c r="AV184" s="182" t="s">
        <v>168</v>
      </c>
      <c r="AW184" s="183" t="s">
        <v>153</v>
      </c>
    </row>
    <row r="185" spans="2:49" s="327" customFormat="1" ht="21" customHeight="1" x14ac:dyDescent="0.2">
      <c r="B185" s="322" t="s">
        <v>410</v>
      </c>
      <c r="C185" s="323"/>
      <c r="D185" s="324"/>
      <c r="E185" s="324"/>
      <c r="F185" s="324"/>
      <c r="G185" s="324"/>
      <c r="H185" s="366"/>
      <c r="I185" s="367"/>
      <c r="J185" s="367"/>
      <c r="K185" s="326">
        <f>SUM(K186:K188)</f>
        <v>0</v>
      </c>
      <c r="O185" s="328" t="e">
        <f>SUM(#REF!)</f>
        <v>#REF!</v>
      </c>
      <c r="AE185" s="327" t="s">
        <v>325</v>
      </c>
      <c r="AG185" s="327" t="s">
        <v>310</v>
      </c>
      <c r="AH185" s="327" t="s">
        <v>325</v>
      </c>
      <c r="AL185" s="327" t="s">
        <v>326</v>
      </c>
      <c r="AU185" s="329" t="e">
        <f>SUM(#REF!)</f>
        <v>#REF!</v>
      </c>
      <c r="AV185" s="182" t="s">
        <v>168</v>
      </c>
      <c r="AW185" s="183" t="s">
        <v>153</v>
      </c>
    </row>
    <row r="186" spans="2:49" s="337" customFormat="1" ht="36" customHeight="1" x14ac:dyDescent="0.2">
      <c r="B186" s="330">
        <v>76</v>
      </c>
      <c r="C186" s="330" t="s">
        <v>327</v>
      </c>
      <c r="D186" s="331" t="s">
        <v>396</v>
      </c>
      <c r="E186" s="353"/>
      <c r="F186" s="332" t="s">
        <v>316</v>
      </c>
      <c r="G186" s="333">
        <v>8</v>
      </c>
      <c r="H186" s="370"/>
      <c r="I186" s="371"/>
      <c r="J186" s="362"/>
      <c r="K186" s="354">
        <f>(G186*H186)+(G186*J186)</f>
        <v>0</v>
      </c>
      <c r="L186" s="335"/>
      <c r="M186" s="336"/>
      <c r="P186" s="338"/>
      <c r="AE186" s="335"/>
      <c r="AG186" s="335"/>
      <c r="AH186" s="335"/>
      <c r="AO186" s="339"/>
      <c r="AP186" s="339"/>
      <c r="AQ186" s="339"/>
      <c r="AR186" s="339"/>
      <c r="AS186" s="339"/>
      <c r="AT186" s="335"/>
      <c r="AU186" s="339"/>
      <c r="AV186" s="182" t="s">
        <v>168</v>
      </c>
      <c r="AW186" s="183" t="s">
        <v>153</v>
      </c>
    </row>
    <row r="187" spans="2:49" s="337" customFormat="1" ht="24.95" customHeight="1" x14ac:dyDescent="0.2">
      <c r="B187" s="330">
        <v>77</v>
      </c>
      <c r="C187" s="330" t="s">
        <v>327</v>
      </c>
      <c r="D187" s="331" t="s">
        <v>398</v>
      </c>
      <c r="E187" s="353"/>
      <c r="F187" s="332" t="s">
        <v>316</v>
      </c>
      <c r="G187" s="333">
        <v>8</v>
      </c>
      <c r="H187" s="370"/>
      <c r="I187" s="371"/>
      <c r="J187" s="362"/>
      <c r="K187" s="354">
        <f>(G187*H187)+(G187*J187)</f>
        <v>0</v>
      </c>
      <c r="L187" s="335"/>
      <c r="M187" s="336"/>
      <c r="P187" s="338"/>
      <c r="AE187" s="335"/>
      <c r="AG187" s="335"/>
      <c r="AH187" s="335"/>
      <c r="AO187" s="339"/>
      <c r="AP187" s="339"/>
      <c r="AQ187" s="339"/>
      <c r="AR187" s="339"/>
      <c r="AS187" s="339"/>
      <c r="AT187" s="335"/>
      <c r="AU187" s="339"/>
      <c r="AV187" s="182" t="s">
        <v>168</v>
      </c>
      <c r="AW187" s="183" t="s">
        <v>153</v>
      </c>
    </row>
    <row r="188" spans="2:49" s="337" customFormat="1" ht="36" customHeight="1" x14ac:dyDescent="0.2">
      <c r="B188" s="330">
        <v>78</v>
      </c>
      <c r="C188" s="330" t="s">
        <v>327</v>
      </c>
      <c r="D188" s="331" t="s">
        <v>399</v>
      </c>
      <c r="E188" s="331" t="s">
        <v>411</v>
      </c>
      <c r="F188" s="332" t="s">
        <v>316</v>
      </c>
      <c r="G188" s="333">
        <v>8</v>
      </c>
      <c r="H188" s="370"/>
      <c r="I188" s="371"/>
      <c r="J188" s="362"/>
      <c r="K188" s="354">
        <f>(G188*H188)+(G188*J188)</f>
        <v>0</v>
      </c>
      <c r="L188" s="335"/>
      <c r="M188" s="336"/>
      <c r="P188" s="338"/>
      <c r="AE188" s="335"/>
      <c r="AG188" s="335"/>
      <c r="AH188" s="335"/>
      <c r="AO188" s="339"/>
      <c r="AP188" s="339"/>
      <c r="AQ188" s="339"/>
      <c r="AR188" s="339"/>
      <c r="AS188" s="339"/>
      <c r="AT188" s="335"/>
      <c r="AU188" s="339"/>
      <c r="AV188" s="182" t="s">
        <v>168</v>
      </c>
      <c r="AW188" s="183" t="s">
        <v>153</v>
      </c>
    </row>
    <row r="189" spans="2:49" s="327" customFormat="1" ht="21" customHeight="1" x14ac:dyDescent="0.2">
      <c r="B189" s="322" t="s">
        <v>412</v>
      </c>
      <c r="C189" s="323"/>
      <c r="D189" s="324"/>
      <c r="E189" s="324"/>
      <c r="F189" s="324"/>
      <c r="G189" s="324"/>
      <c r="H189" s="366"/>
      <c r="I189" s="367"/>
      <c r="J189" s="367"/>
      <c r="K189" s="326">
        <f>SUM(K190:K192)</f>
        <v>0</v>
      </c>
      <c r="O189" s="328" t="e">
        <f>SUM(#REF!)</f>
        <v>#REF!</v>
      </c>
      <c r="AE189" s="327" t="s">
        <v>325</v>
      </c>
      <c r="AG189" s="327" t="s">
        <v>310</v>
      </c>
      <c r="AH189" s="327" t="s">
        <v>325</v>
      </c>
      <c r="AL189" s="327" t="s">
        <v>326</v>
      </c>
      <c r="AU189" s="329" t="e">
        <f>SUM(#REF!)</f>
        <v>#REF!</v>
      </c>
      <c r="AV189" s="182" t="s">
        <v>168</v>
      </c>
      <c r="AW189" s="183" t="s">
        <v>153</v>
      </c>
    </row>
    <row r="190" spans="2:49" s="337" customFormat="1" ht="36" customHeight="1" x14ac:dyDescent="0.2">
      <c r="B190" s="330">
        <v>79</v>
      </c>
      <c r="C190" s="330" t="s">
        <v>327</v>
      </c>
      <c r="D190" s="331" t="s">
        <v>396</v>
      </c>
      <c r="E190" s="353"/>
      <c r="F190" s="332" t="s">
        <v>316</v>
      </c>
      <c r="G190" s="333">
        <v>8</v>
      </c>
      <c r="H190" s="370"/>
      <c r="I190" s="371"/>
      <c r="J190" s="362"/>
      <c r="K190" s="354">
        <f>(G190*H190)+(G190*J190)</f>
        <v>0</v>
      </c>
      <c r="L190" s="335"/>
      <c r="M190" s="336"/>
      <c r="P190" s="338"/>
      <c r="AE190" s="335"/>
      <c r="AG190" s="335"/>
      <c r="AH190" s="335"/>
      <c r="AO190" s="339"/>
      <c r="AP190" s="339"/>
      <c r="AQ190" s="339"/>
      <c r="AR190" s="339"/>
      <c r="AS190" s="339"/>
      <c r="AT190" s="335"/>
      <c r="AU190" s="339"/>
      <c r="AV190" s="182" t="s">
        <v>168</v>
      </c>
      <c r="AW190" s="183" t="s">
        <v>153</v>
      </c>
    </row>
    <row r="191" spans="2:49" s="337" customFormat="1" ht="24.95" customHeight="1" x14ac:dyDescent="0.2">
      <c r="B191" s="330">
        <v>80</v>
      </c>
      <c r="C191" s="330" t="s">
        <v>327</v>
      </c>
      <c r="D191" s="331" t="s">
        <v>398</v>
      </c>
      <c r="E191" s="353"/>
      <c r="F191" s="332" t="s">
        <v>316</v>
      </c>
      <c r="G191" s="333">
        <v>8</v>
      </c>
      <c r="H191" s="370"/>
      <c r="I191" s="371"/>
      <c r="J191" s="362"/>
      <c r="K191" s="354">
        <f>(G191*H191)+(G191*J191)</f>
        <v>0</v>
      </c>
      <c r="L191" s="335"/>
      <c r="M191" s="336"/>
      <c r="P191" s="338"/>
      <c r="AE191" s="335"/>
      <c r="AG191" s="335"/>
      <c r="AH191" s="335"/>
      <c r="AO191" s="339"/>
      <c r="AP191" s="339"/>
      <c r="AQ191" s="339"/>
      <c r="AR191" s="339"/>
      <c r="AS191" s="339"/>
      <c r="AT191" s="335"/>
      <c r="AU191" s="339"/>
      <c r="AV191" s="182" t="s">
        <v>168</v>
      </c>
      <c r="AW191" s="183" t="s">
        <v>153</v>
      </c>
    </row>
    <row r="192" spans="2:49" s="337" customFormat="1" ht="36" customHeight="1" x14ac:dyDescent="0.2">
      <c r="B192" s="330">
        <v>81</v>
      </c>
      <c r="C192" s="330" t="s">
        <v>327</v>
      </c>
      <c r="D192" s="331" t="s">
        <v>399</v>
      </c>
      <c r="E192" s="331" t="s">
        <v>400</v>
      </c>
      <c r="F192" s="332" t="s">
        <v>316</v>
      </c>
      <c r="G192" s="333">
        <v>8</v>
      </c>
      <c r="H192" s="370"/>
      <c r="I192" s="371"/>
      <c r="J192" s="362"/>
      <c r="K192" s="354">
        <f>(G192*H192)+(G192*J192)</f>
        <v>0</v>
      </c>
      <c r="L192" s="335"/>
      <c r="M192" s="336"/>
      <c r="P192" s="338"/>
      <c r="AE192" s="335"/>
      <c r="AG192" s="335"/>
      <c r="AH192" s="335"/>
      <c r="AO192" s="339"/>
      <c r="AP192" s="339"/>
      <c r="AQ192" s="339"/>
      <c r="AR192" s="339"/>
      <c r="AS192" s="339"/>
      <c r="AT192" s="335"/>
      <c r="AU192" s="339"/>
      <c r="AV192" s="182" t="s">
        <v>168</v>
      </c>
      <c r="AW192" s="183" t="s">
        <v>153</v>
      </c>
    </row>
    <row r="193" spans="2:49" s="327" customFormat="1" ht="21" customHeight="1" x14ac:dyDescent="0.2">
      <c r="B193" s="322" t="s">
        <v>413</v>
      </c>
      <c r="C193" s="323"/>
      <c r="D193" s="324"/>
      <c r="E193" s="324"/>
      <c r="F193" s="324"/>
      <c r="G193" s="324"/>
      <c r="H193" s="366"/>
      <c r="I193" s="367"/>
      <c r="J193" s="367"/>
      <c r="K193" s="326">
        <f>SUM(K194:K196)</f>
        <v>0</v>
      </c>
      <c r="O193" s="328" t="e">
        <f>SUM(#REF!)</f>
        <v>#REF!</v>
      </c>
      <c r="AE193" s="327" t="s">
        <v>325</v>
      </c>
      <c r="AG193" s="327" t="s">
        <v>310</v>
      </c>
      <c r="AH193" s="327" t="s">
        <v>325</v>
      </c>
      <c r="AL193" s="327" t="s">
        <v>326</v>
      </c>
      <c r="AU193" s="329" t="e">
        <f>SUM(#REF!)</f>
        <v>#REF!</v>
      </c>
      <c r="AV193" s="182" t="s">
        <v>168</v>
      </c>
      <c r="AW193" s="183" t="s">
        <v>153</v>
      </c>
    </row>
    <row r="194" spans="2:49" s="337" customFormat="1" ht="36" customHeight="1" x14ac:dyDescent="0.2">
      <c r="B194" s="330">
        <v>82</v>
      </c>
      <c r="C194" s="330" t="s">
        <v>327</v>
      </c>
      <c r="D194" s="331" t="s">
        <v>396</v>
      </c>
      <c r="E194" s="353"/>
      <c r="F194" s="332" t="s">
        <v>316</v>
      </c>
      <c r="G194" s="333">
        <v>8</v>
      </c>
      <c r="H194" s="370"/>
      <c r="I194" s="371"/>
      <c r="J194" s="362"/>
      <c r="K194" s="354">
        <f>(G194*H194)+(G194*J194)</f>
        <v>0</v>
      </c>
      <c r="L194" s="335"/>
      <c r="M194" s="336"/>
      <c r="P194" s="338"/>
      <c r="AE194" s="335"/>
      <c r="AG194" s="335"/>
      <c r="AH194" s="335"/>
      <c r="AO194" s="339"/>
      <c r="AP194" s="339"/>
      <c r="AQ194" s="339"/>
      <c r="AR194" s="339"/>
      <c r="AS194" s="339"/>
      <c r="AT194" s="335"/>
      <c r="AU194" s="339"/>
      <c r="AV194" s="182" t="s">
        <v>168</v>
      </c>
      <c r="AW194" s="183" t="s">
        <v>153</v>
      </c>
    </row>
    <row r="195" spans="2:49" s="337" customFormat="1" ht="24.95" customHeight="1" x14ac:dyDescent="0.2">
      <c r="B195" s="330">
        <v>83</v>
      </c>
      <c r="C195" s="330" t="s">
        <v>327</v>
      </c>
      <c r="D195" s="331" t="s">
        <v>398</v>
      </c>
      <c r="E195" s="353"/>
      <c r="F195" s="332" t="s">
        <v>316</v>
      </c>
      <c r="G195" s="333">
        <v>8</v>
      </c>
      <c r="H195" s="370"/>
      <c r="I195" s="371"/>
      <c r="J195" s="362"/>
      <c r="K195" s="354">
        <f>(G195*H195)+(G195*J195)</f>
        <v>0</v>
      </c>
      <c r="L195" s="335"/>
      <c r="M195" s="336"/>
      <c r="P195" s="338"/>
      <c r="AE195" s="335"/>
      <c r="AG195" s="335"/>
      <c r="AH195" s="335"/>
      <c r="AO195" s="339"/>
      <c r="AP195" s="339"/>
      <c r="AQ195" s="339"/>
      <c r="AR195" s="339"/>
      <c r="AS195" s="339"/>
      <c r="AT195" s="335"/>
      <c r="AU195" s="339"/>
      <c r="AV195" s="182" t="s">
        <v>168</v>
      </c>
      <c r="AW195" s="183" t="s">
        <v>153</v>
      </c>
    </row>
    <row r="196" spans="2:49" s="337" customFormat="1" ht="36" customHeight="1" x14ac:dyDescent="0.2">
      <c r="B196" s="330">
        <v>84</v>
      </c>
      <c r="C196" s="330" t="s">
        <v>327</v>
      </c>
      <c r="D196" s="331" t="s">
        <v>399</v>
      </c>
      <c r="E196" s="331" t="s">
        <v>400</v>
      </c>
      <c r="F196" s="332" t="s">
        <v>316</v>
      </c>
      <c r="G196" s="333">
        <v>8</v>
      </c>
      <c r="H196" s="370"/>
      <c r="I196" s="371"/>
      <c r="J196" s="362"/>
      <c r="K196" s="354">
        <f>(G196*H196)+(G196*J196)</f>
        <v>0</v>
      </c>
      <c r="L196" s="335"/>
      <c r="M196" s="336"/>
      <c r="P196" s="338"/>
      <c r="AE196" s="335"/>
      <c r="AG196" s="335"/>
      <c r="AH196" s="335"/>
      <c r="AO196" s="339"/>
      <c r="AP196" s="339"/>
      <c r="AQ196" s="339"/>
      <c r="AR196" s="339"/>
      <c r="AS196" s="339"/>
      <c r="AT196" s="335"/>
      <c r="AU196" s="339"/>
      <c r="AV196" s="182" t="s">
        <v>168</v>
      </c>
      <c r="AW196" s="183" t="s">
        <v>153</v>
      </c>
    </row>
    <row r="197" spans="2:49" s="327" customFormat="1" ht="21" customHeight="1" x14ac:dyDescent="0.2">
      <c r="B197" s="322" t="s">
        <v>414</v>
      </c>
      <c r="C197" s="323"/>
      <c r="D197" s="324"/>
      <c r="E197" s="324"/>
      <c r="F197" s="324"/>
      <c r="G197" s="324"/>
      <c r="H197" s="366"/>
      <c r="I197" s="367"/>
      <c r="J197" s="367"/>
      <c r="K197" s="326">
        <f>SUM(K198:K201)</f>
        <v>0</v>
      </c>
      <c r="O197" s="328" t="e">
        <f>SUM(#REF!)</f>
        <v>#REF!</v>
      </c>
      <c r="AE197" s="327" t="s">
        <v>325</v>
      </c>
      <c r="AG197" s="327" t="s">
        <v>310</v>
      </c>
      <c r="AH197" s="327" t="s">
        <v>325</v>
      </c>
      <c r="AL197" s="327" t="s">
        <v>326</v>
      </c>
      <c r="AU197" s="329" t="e">
        <f>SUM(#REF!)</f>
        <v>#REF!</v>
      </c>
      <c r="AV197" s="182" t="s">
        <v>168</v>
      </c>
      <c r="AW197" s="183" t="s">
        <v>153</v>
      </c>
    </row>
    <row r="198" spans="2:49" s="337" customFormat="1" ht="36" customHeight="1" x14ac:dyDescent="0.2">
      <c r="B198" s="330">
        <v>85</v>
      </c>
      <c r="C198" s="330" t="s">
        <v>327</v>
      </c>
      <c r="D198" s="331" t="s">
        <v>396</v>
      </c>
      <c r="E198" s="353"/>
      <c r="F198" s="332" t="s">
        <v>316</v>
      </c>
      <c r="G198" s="333">
        <v>6</v>
      </c>
      <c r="H198" s="370"/>
      <c r="I198" s="371"/>
      <c r="J198" s="362"/>
      <c r="K198" s="354">
        <f>(G198*H198)+(G198*J198)</f>
        <v>0</v>
      </c>
      <c r="L198" s="335"/>
      <c r="M198" s="336"/>
      <c r="P198" s="338"/>
      <c r="AE198" s="335"/>
      <c r="AG198" s="335"/>
      <c r="AH198" s="335"/>
      <c r="AO198" s="339"/>
      <c r="AP198" s="339"/>
      <c r="AQ198" s="339"/>
      <c r="AR198" s="339"/>
      <c r="AS198" s="339"/>
      <c r="AT198" s="335"/>
      <c r="AU198" s="339"/>
      <c r="AV198" s="182" t="s">
        <v>168</v>
      </c>
      <c r="AW198" s="183" t="s">
        <v>153</v>
      </c>
    </row>
    <row r="199" spans="2:49" s="337" customFormat="1" ht="36" customHeight="1" x14ac:dyDescent="0.2">
      <c r="B199" s="330">
        <v>86</v>
      </c>
      <c r="C199" s="330" t="s">
        <v>327</v>
      </c>
      <c r="D199" s="331" t="s">
        <v>397</v>
      </c>
      <c r="E199" s="353"/>
      <c r="F199" s="332" t="s">
        <v>316</v>
      </c>
      <c r="G199" s="333">
        <v>1</v>
      </c>
      <c r="H199" s="370"/>
      <c r="I199" s="371"/>
      <c r="J199" s="362"/>
      <c r="K199" s="354">
        <f>(G199*H199)+(G199*J199)</f>
        <v>0</v>
      </c>
      <c r="L199" s="335"/>
      <c r="M199" s="336"/>
      <c r="P199" s="338"/>
      <c r="AE199" s="335"/>
      <c r="AG199" s="335"/>
      <c r="AH199" s="335"/>
      <c r="AO199" s="339"/>
      <c r="AP199" s="339"/>
      <c r="AQ199" s="339"/>
      <c r="AR199" s="339"/>
      <c r="AS199" s="339"/>
      <c r="AT199" s="335"/>
      <c r="AU199" s="339"/>
      <c r="AV199" s="182" t="s">
        <v>168</v>
      </c>
      <c r="AW199" s="183" t="s">
        <v>153</v>
      </c>
    </row>
    <row r="200" spans="2:49" s="337" customFormat="1" ht="24.95" customHeight="1" x14ac:dyDescent="0.2">
      <c r="B200" s="330">
        <v>87</v>
      </c>
      <c r="C200" s="330" t="s">
        <v>327</v>
      </c>
      <c r="D200" s="331" t="s">
        <v>415</v>
      </c>
      <c r="E200" s="353"/>
      <c r="F200" s="332" t="s">
        <v>316</v>
      </c>
      <c r="G200" s="333">
        <v>7</v>
      </c>
      <c r="H200" s="370"/>
      <c r="I200" s="371"/>
      <c r="J200" s="362"/>
      <c r="K200" s="354">
        <f>(G200*H200)+(G200*J200)</f>
        <v>0</v>
      </c>
      <c r="L200" s="335"/>
      <c r="M200" s="336"/>
      <c r="P200" s="338"/>
      <c r="AE200" s="335"/>
      <c r="AG200" s="335"/>
      <c r="AH200" s="335"/>
      <c r="AO200" s="339"/>
      <c r="AP200" s="339"/>
      <c r="AQ200" s="339"/>
      <c r="AR200" s="339"/>
      <c r="AS200" s="339"/>
      <c r="AT200" s="335"/>
      <c r="AU200" s="339"/>
      <c r="AV200" s="182" t="s">
        <v>168</v>
      </c>
      <c r="AW200" s="183" t="s">
        <v>153</v>
      </c>
    </row>
    <row r="201" spans="2:49" s="337" customFormat="1" ht="36" customHeight="1" x14ac:dyDescent="0.2">
      <c r="B201" s="330">
        <v>88</v>
      </c>
      <c r="C201" s="330" t="s">
        <v>327</v>
      </c>
      <c r="D201" s="331" t="s">
        <v>399</v>
      </c>
      <c r="E201" s="331" t="s">
        <v>400</v>
      </c>
      <c r="F201" s="332" t="s">
        <v>316</v>
      </c>
      <c r="G201" s="333">
        <v>7</v>
      </c>
      <c r="H201" s="370"/>
      <c r="I201" s="371"/>
      <c r="J201" s="362"/>
      <c r="K201" s="354">
        <f>(G201*H201)+(G201*J201)</f>
        <v>0</v>
      </c>
      <c r="L201" s="335"/>
      <c r="M201" s="336"/>
      <c r="P201" s="338"/>
      <c r="AE201" s="335"/>
      <c r="AG201" s="335"/>
      <c r="AH201" s="335"/>
      <c r="AO201" s="339"/>
      <c r="AP201" s="339"/>
      <c r="AQ201" s="339"/>
      <c r="AR201" s="339"/>
      <c r="AS201" s="339"/>
      <c r="AT201" s="335"/>
      <c r="AU201" s="339"/>
      <c r="AV201" s="182" t="s">
        <v>168</v>
      </c>
      <c r="AW201" s="183" t="s">
        <v>153</v>
      </c>
    </row>
    <row r="202" spans="2:49" s="327" customFormat="1" ht="21" customHeight="1" x14ac:dyDescent="0.2">
      <c r="B202" s="322" t="s">
        <v>416</v>
      </c>
      <c r="C202" s="323"/>
      <c r="D202" s="324"/>
      <c r="E202" s="324"/>
      <c r="F202" s="324"/>
      <c r="G202" s="324"/>
      <c r="H202" s="366"/>
      <c r="I202" s="367"/>
      <c r="J202" s="367"/>
      <c r="K202" s="326">
        <f>SUM(K203:K210)</f>
        <v>0</v>
      </c>
      <c r="O202" s="328" t="e">
        <f>SUM(#REF!)</f>
        <v>#REF!</v>
      </c>
      <c r="AE202" s="327" t="s">
        <v>325</v>
      </c>
      <c r="AG202" s="327" t="s">
        <v>310</v>
      </c>
      <c r="AH202" s="327" t="s">
        <v>325</v>
      </c>
      <c r="AL202" s="327" t="s">
        <v>326</v>
      </c>
      <c r="AU202" s="329" t="e">
        <f>SUM(#REF!)</f>
        <v>#REF!</v>
      </c>
      <c r="AV202" s="182" t="s">
        <v>168</v>
      </c>
      <c r="AW202" s="183" t="s">
        <v>153</v>
      </c>
    </row>
    <row r="203" spans="2:49" s="337" customFormat="1" ht="51.2" customHeight="1" x14ac:dyDescent="0.2">
      <c r="B203" s="330">
        <v>89</v>
      </c>
      <c r="C203" s="330" t="s">
        <v>327</v>
      </c>
      <c r="D203" s="331" t="s">
        <v>417</v>
      </c>
      <c r="E203" s="331"/>
      <c r="F203" s="332" t="s">
        <v>316</v>
      </c>
      <c r="G203" s="333">
        <v>1</v>
      </c>
      <c r="H203" s="370"/>
      <c r="I203" s="371"/>
      <c r="J203" s="362"/>
      <c r="K203" s="354">
        <f t="shared" ref="K203:K210" si="2">(G203*H203)+(G203*J203)</f>
        <v>0</v>
      </c>
      <c r="L203" s="335"/>
      <c r="M203" s="336"/>
      <c r="P203" s="338"/>
      <c r="AE203" s="335"/>
      <c r="AG203" s="335"/>
      <c r="AH203" s="335"/>
      <c r="AO203" s="339"/>
      <c r="AP203" s="339"/>
      <c r="AQ203" s="339"/>
      <c r="AR203" s="339"/>
      <c r="AS203" s="339"/>
      <c r="AT203" s="335"/>
      <c r="AU203" s="339"/>
      <c r="AV203" s="182" t="s">
        <v>168</v>
      </c>
      <c r="AW203" s="183" t="s">
        <v>153</v>
      </c>
    </row>
    <row r="204" spans="2:49" s="337" customFormat="1" ht="60.6" customHeight="1" x14ac:dyDescent="0.2">
      <c r="B204" s="330">
        <v>90</v>
      </c>
      <c r="C204" s="330" t="s">
        <v>327</v>
      </c>
      <c r="D204" s="331" t="s">
        <v>418</v>
      </c>
      <c r="E204" s="331"/>
      <c r="F204" s="332" t="s">
        <v>316</v>
      </c>
      <c r="G204" s="333">
        <v>1</v>
      </c>
      <c r="H204" s="370"/>
      <c r="I204" s="371"/>
      <c r="J204" s="362"/>
      <c r="K204" s="354">
        <f t="shared" si="2"/>
        <v>0</v>
      </c>
      <c r="L204" s="335"/>
      <c r="M204" s="336"/>
      <c r="P204" s="338"/>
      <c r="AE204" s="335"/>
      <c r="AG204" s="335"/>
      <c r="AH204" s="335"/>
      <c r="AO204" s="339"/>
      <c r="AP204" s="339"/>
      <c r="AQ204" s="339"/>
      <c r="AR204" s="339"/>
      <c r="AS204" s="339"/>
      <c r="AT204" s="335"/>
      <c r="AU204" s="339"/>
      <c r="AV204" s="182" t="s">
        <v>168</v>
      </c>
      <c r="AW204" s="183" t="s">
        <v>153</v>
      </c>
    </row>
    <row r="205" spans="2:49" s="337" customFormat="1" ht="31.9" customHeight="1" x14ac:dyDescent="0.2">
      <c r="B205" s="330">
        <v>91</v>
      </c>
      <c r="C205" s="330" t="s">
        <v>327</v>
      </c>
      <c r="D205" s="331" t="s">
        <v>419</v>
      </c>
      <c r="E205" s="331"/>
      <c r="F205" s="332" t="s">
        <v>316</v>
      </c>
      <c r="G205" s="333">
        <v>8</v>
      </c>
      <c r="H205" s="370"/>
      <c r="I205" s="371"/>
      <c r="J205" s="362"/>
      <c r="K205" s="354">
        <f t="shared" si="2"/>
        <v>0</v>
      </c>
      <c r="L205" s="335"/>
      <c r="M205" s="336"/>
      <c r="P205" s="338"/>
      <c r="AE205" s="335"/>
      <c r="AG205" s="335"/>
      <c r="AH205" s="335"/>
      <c r="AO205" s="339"/>
      <c r="AP205" s="339"/>
      <c r="AQ205" s="339"/>
      <c r="AR205" s="339"/>
      <c r="AS205" s="339"/>
      <c r="AT205" s="335"/>
      <c r="AU205" s="339"/>
      <c r="AV205" s="182" t="s">
        <v>168</v>
      </c>
      <c r="AW205" s="183" t="s">
        <v>153</v>
      </c>
    </row>
    <row r="206" spans="2:49" s="337" customFormat="1" ht="60.6" customHeight="1" x14ac:dyDescent="0.2">
      <c r="B206" s="330">
        <v>92</v>
      </c>
      <c r="C206" s="330" t="s">
        <v>327</v>
      </c>
      <c r="D206" s="331" t="s">
        <v>420</v>
      </c>
      <c r="E206" s="331" t="s">
        <v>421</v>
      </c>
      <c r="F206" s="332" t="s">
        <v>316</v>
      </c>
      <c r="G206" s="333">
        <v>1</v>
      </c>
      <c r="H206" s="370"/>
      <c r="I206" s="371"/>
      <c r="J206" s="362"/>
      <c r="K206" s="354">
        <f t="shared" si="2"/>
        <v>0</v>
      </c>
      <c r="L206" s="335"/>
      <c r="M206" s="336"/>
      <c r="P206" s="338"/>
      <c r="AE206" s="335"/>
      <c r="AG206" s="335"/>
      <c r="AH206" s="335"/>
      <c r="AO206" s="339"/>
      <c r="AP206" s="339"/>
      <c r="AQ206" s="339"/>
      <c r="AR206" s="339"/>
      <c r="AS206" s="339"/>
      <c r="AT206" s="335"/>
      <c r="AU206" s="339"/>
      <c r="AV206" s="182" t="s">
        <v>168</v>
      </c>
      <c r="AW206" s="183" t="s">
        <v>153</v>
      </c>
    </row>
    <row r="207" spans="2:49" s="337" customFormat="1" ht="36" customHeight="1" x14ac:dyDescent="0.2">
      <c r="B207" s="330">
        <v>93</v>
      </c>
      <c r="C207" s="330" t="s">
        <v>422</v>
      </c>
      <c r="D207" s="331" t="s">
        <v>423</v>
      </c>
      <c r="E207" s="353"/>
      <c r="F207" s="332" t="s">
        <v>316</v>
      </c>
      <c r="G207" s="333">
        <v>1</v>
      </c>
      <c r="H207" s="372"/>
      <c r="I207" s="371"/>
      <c r="J207" s="362"/>
      <c r="K207" s="354">
        <f t="shared" si="2"/>
        <v>0</v>
      </c>
      <c r="L207" s="335"/>
      <c r="M207" s="336"/>
      <c r="P207" s="338"/>
      <c r="AE207" s="335"/>
      <c r="AG207" s="335"/>
      <c r="AH207" s="335"/>
      <c r="AO207" s="339"/>
      <c r="AP207" s="339"/>
      <c r="AQ207" s="339"/>
      <c r="AR207" s="339"/>
      <c r="AS207" s="339"/>
      <c r="AT207" s="335"/>
      <c r="AU207" s="339"/>
      <c r="AV207" s="182" t="s">
        <v>168</v>
      </c>
      <c r="AW207" s="183" t="s">
        <v>153</v>
      </c>
    </row>
    <row r="208" spans="2:49" s="337" customFormat="1" ht="36" customHeight="1" x14ac:dyDescent="0.2">
      <c r="B208" s="330">
        <v>94</v>
      </c>
      <c r="C208" s="330" t="s">
        <v>327</v>
      </c>
      <c r="D208" s="331" t="s">
        <v>424</v>
      </c>
      <c r="E208" s="353" t="s">
        <v>425</v>
      </c>
      <c r="F208" s="332" t="s">
        <v>392</v>
      </c>
      <c r="G208" s="333">
        <v>1</v>
      </c>
      <c r="H208" s="372"/>
      <c r="I208" s="371"/>
      <c r="J208" s="362"/>
      <c r="K208" s="354">
        <f t="shared" si="2"/>
        <v>0</v>
      </c>
      <c r="L208" s="335"/>
      <c r="M208" s="336"/>
      <c r="P208" s="338"/>
      <c r="AE208" s="335"/>
      <c r="AG208" s="335"/>
      <c r="AH208" s="335"/>
      <c r="AO208" s="339"/>
      <c r="AP208" s="339"/>
      <c r="AQ208" s="339"/>
      <c r="AR208" s="339"/>
      <c r="AS208" s="339"/>
      <c r="AT208" s="335"/>
      <c r="AU208" s="339"/>
      <c r="AV208" s="182" t="s">
        <v>168</v>
      </c>
      <c r="AW208" s="183" t="s">
        <v>153</v>
      </c>
    </row>
    <row r="209" spans="2:49" s="337" customFormat="1" ht="36" customHeight="1" x14ac:dyDescent="0.2">
      <c r="B209" s="330">
        <v>95</v>
      </c>
      <c r="C209" s="330" t="s">
        <v>327</v>
      </c>
      <c r="D209" s="331" t="s">
        <v>426</v>
      </c>
      <c r="E209" s="353"/>
      <c r="F209" s="332" t="s">
        <v>316</v>
      </c>
      <c r="G209" s="333">
        <v>2</v>
      </c>
      <c r="H209" s="372"/>
      <c r="I209" s="371"/>
      <c r="J209" s="362"/>
      <c r="K209" s="354">
        <f t="shared" si="2"/>
        <v>0</v>
      </c>
      <c r="L209" s="335"/>
      <c r="M209" s="336"/>
      <c r="P209" s="338"/>
      <c r="AE209" s="335"/>
      <c r="AG209" s="335"/>
      <c r="AH209" s="335"/>
      <c r="AO209" s="339"/>
      <c r="AP209" s="339"/>
      <c r="AQ209" s="339"/>
      <c r="AR209" s="339"/>
      <c r="AS209" s="339"/>
      <c r="AT209" s="335"/>
      <c r="AU209" s="339"/>
      <c r="AV209" s="182" t="s">
        <v>168</v>
      </c>
      <c r="AW209" s="183" t="s">
        <v>153</v>
      </c>
    </row>
    <row r="210" spans="2:49" s="337" customFormat="1" ht="36" customHeight="1" x14ac:dyDescent="0.2">
      <c r="B210" s="330">
        <v>96</v>
      </c>
      <c r="C210" s="330" t="s">
        <v>327</v>
      </c>
      <c r="D210" s="331" t="s">
        <v>427</v>
      </c>
      <c r="E210" s="353"/>
      <c r="F210" s="332" t="s">
        <v>428</v>
      </c>
      <c r="G210" s="333">
        <v>2</v>
      </c>
      <c r="H210" s="372"/>
      <c r="I210" s="371"/>
      <c r="J210" s="362"/>
      <c r="K210" s="354">
        <f t="shared" si="2"/>
        <v>0</v>
      </c>
      <c r="L210" s="335"/>
      <c r="M210" s="336"/>
      <c r="P210" s="338"/>
      <c r="AE210" s="335"/>
      <c r="AG210" s="335"/>
      <c r="AH210" s="335"/>
      <c r="AO210" s="339"/>
      <c r="AP210" s="339"/>
      <c r="AQ210" s="339"/>
      <c r="AR210" s="339"/>
      <c r="AS210" s="339"/>
      <c r="AT210" s="335"/>
      <c r="AU210" s="339"/>
      <c r="AV210" s="182" t="s">
        <v>168</v>
      </c>
      <c r="AW210" s="183" t="s">
        <v>153</v>
      </c>
    </row>
    <row r="211" spans="2:49" s="327" customFormat="1" ht="21" customHeight="1" x14ac:dyDescent="0.2">
      <c r="B211" s="322" t="s">
        <v>429</v>
      </c>
      <c r="C211" s="323"/>
      <c r="D211" s="324"/>
      <c r="E211" s="324"/>
      <c r="F211" s="324"/>
      <c r="G211" s="324"/>
      <c r="H211" s="366"/>
      <c r="I211" s="367"/>
      <c r="J211" s="367"/>
      <c r="K211" s="326">
        <f>SUM(K212:K220)</f>
        <v>0</v>
      </c>
      <c r="O211" s="328" t="e">
        <f>SUM(#REF!)</f>
        <v>#REF!</v>
      </c>
      <c r="AE211" s="327" t="s">
        <v>325</v>
      </c>
      <c r="AG211" s="327" t="s">
        <v>310</v>
      </c>
      <c r="AH211" s="327" t="s">
        <v>325</v>
      </c>
      <c r="AL211" s="327" t="s">
        <v>326</v>
      </c>
      <c r="AU211" s="329" t="e">
        <f>SUM(#REF!)</f>
        <v>#REF!</v>
      </c>
      <c r="AV211" s="182" t="s">
        <v>168</v>
      </c>
      <c r="AW211" s="183" t="s">
        <v>153</v>
      </c>
    </row>
    <row r="212" spans="2:49" s="337" customFormat="1" ht="23.45" customHeight="1" x14ac:dyDescent="0.2">
      <c r="B212" s="330">
        <v>97</v>
      </c>
      <c r="C212" s="330" t="s">
        <v>430</v>
      </c>
      <c r="D212" s="331" t="s">
        <v>431</v>
      </c>
      <c r="E212" s="353"/>
      <c r="F212" s="332" t="s">
        <v>392</v>
      </c>
      <c r="G212" s="333">
        <v>1</v>
      </c>
      <c r="H212" s="370"/>
      <c r="I212" s="371"/>
      <c r="J212" s="362"/>
      <c r="K212" s="354">
        <f t="shared" ref="K212:K220" si="3">(G212*H212)+(G212*J212)</f>
        <v>0</v>
      </c>
      <c r="L212" s="335"/>
      <c r="M212" s="336"/>
      <c r="P212" s="338"/>
      <c r="AE212" s="335"/>
      <c r="AG212" s="335"/>
      <c r="AH212" s="335"/>
      <c r="AO212" s="339"/>
      <c r="AP212" s="339"/>
      <c r="AQ212" s="339"/>
      <c r="AR212" s="339"/>
      <c r="AS212" s="339"/>
      <c r="AT212" s="335"/>
      <c r="AU212" s="339"/>
      <c r="AV212" s="182" t="s">
        <v>168</v>
      </c>
      <c r="AW212" s="183" t="s">
        <v>153</v>
      </c>
    </row>
    <row r="213" spans="2:49" s="337" customFormat="1" ht="23.45" customHeight="1" x14ac:dyDescent="0.2">
      <c r="B213" s="330">
        <v>98</v>
      </c>
      <c r="C213" s="330" t="s">
        <v>430</v>
      </c>
      <c r="D213" s="331" t="s">
        <v>432</v>
      </c>
      <c r="E213" s="353"/>
      <c r="F213" s="332" t="s">
        <v>392</v>
      </c>
      <c r="G213" s="333">
        <v>1</v>
      </c>
      <c r="H213" s="370"/>
      <c r="I213" s="371"/>
      <c r="J213" s="362"/>
      <c r="K213" s="354">
        <f t="shared" si="3"/>
        <v>0</v>
      </c>
      <c r="L213" s="335"/>
      <c r="M213" s="336"/>
      <c r="P213" s="338"/>
      <c r="AE213" s="335"/>
      <c r="AG213" s="335"/>
      <c r="AH213" s="335"/>
      <c r="AO213" s="339"/>
      <c r="AP213" s="339"/>
      <c r="AQ213" s="339"/>
      <c r="AR213" s="339"/>
      <c r="AS213" s="339"/>
      <c r="AT213" s="335"/>
      <c r="AU213" s="339"/>
      <c r="AV213" s="182" t="s">
        <v>168</v>
      </c>
      <c r="AW213" s="183" t="s">
        <v>153</v>
      </c>
    </row>
    <row r="214" spans="2:49" s="337" customFormat="1" ht="23.45" customHeight="1" x14ac:dyDescent="0.2">
      <c r="B214" s="330">
        <v>99</v>
      </c>
      <c r="C214" s="330" t="s">
        <v>430</v>
      </c>
      <c r="D214" s="331" t="s">
        <v>433</v>
      </c>
      <c r="E214" s="353"/>
      <c r="F214" s="332" t="s">
        <v>392</v>
      </c>
      <c r="G214" s="333">
        <v>1</v>
      </c>
      <c r="H214" s="370"/>
      <c r="I214" s="371"/>
      <c r="J214" s="362"/>
      <c r="K214" s="354">
        <f t="shared" si="3"/>
        <v>0</v>
      </c>
      <c r="L214" s="335"/>
      <c r="M214" s="336"/>
      <c r="P214" s="338"/>
      <c r="AE214" s="335"/>
      <c r="AG214" s="335"/>
      <c r="AH214" s="335"/>
      <c r="AO214" s="339"/>
      <c r="AP214" s="339"/>
      <c r="AQ214" s="339"/>
      <c r="AR214" s="339"/>
      <c r="AS214" s="339"/>
      <c r="AT214" s="335"/>
      <c r="AU214" s="339"/>
      <c r="AV214" s="182" t="s">
        <v>168</v>
      </c>
      <c r="AW214" s="183" t="s">
        <v>153</v>
      </c>
    </row>
    <row r="215" spans="2:49" s="337" customFormat="1" ht="23.45" customHeight="1" x14ac:dyDescent="0.2">
      <c r="B215" s="330">
        <v>100</v>
      </c>
      <c r="C215" s="330" t="s">
        <v>430</v>
      </c>
      <c r="D215" s="331" t="s">
        <v>434</v>
      </c>
      <c r="E215" s="353"/>
      <c r="F215" s="332" t="s">
        <v>392</v>
      </c>
      <c r="G215" s="333">
        <v>1</v>
      </c>
      <c r="H215" s="370"/>
      <c r="I215" s="371"/>
      <c r="J215" s="362"/>
      <c r="K215" s="354">
        <f t="shared" si="3"/>
        <v>0</v>
      </c>
      <c r="L215" s="335"/>
      <c r="M215" s="336"/>
      <c r="P215" s="338"/>
      <c r="AE215" s="335"/>
      <c r="AG215" s="335"/>
      <c r="AH215" s="335"/>
      <c r="AO215" s="339"/>
      <c r="AP215" s="339"/>
      <c r="AQ215" s="339"/>
      <c r="AR215" s="339"/>
      <c r="AS215" s="339"/>
      <c r="AT215" s="335"/>
      <c r="AU215" s="339"/>
      <c r="AV215" s="182" t="s">
        <v>168</v>
      </c>
      <c r="AW215" s="183" t="s">
        <v>153</v>
      </c>
    </row>
    <row r="216" spans="2:49" s="337" customFormat="1" ht="47.25" customHeight="1" x14ac:dyDescent="0.2">
      <c r="B216" s="330">
        <v>101</v>
      </c>
      <c r="C216" s="330" t="s">
        <v>327</v>
      </c>
      <c r="D216" s="331" t="s">
        <v>435</v>
      </c>
      <c r="E216" s="353" t="s">
        <v>436</v>
      </c>
      <c r="F216" s="332" t="s">
        <v>392</v>
      </c>
      <c r="G216" s="333">
        <v>6</v>
      </c>
      <c r="H216" s="370"/>
      <c r="I216" s="371"/>
      <c r="J216" s="362"/>
      <c r="K216" s="354">
        <f t="shared" si="3"/>
        <v>0</v>
      </c>
      <c r="L216" s="335"/>
      <c r="M216" s="336"/>
      <c r="P216" s="338"/>
      <c r="AE216" s="335"/>
      <c r="AG216" s="335"/>
      <c r="AH216" s="335"/>
      <c r="AO216" s="339"/>
      <c r="AP216" s="339"/>
      <c r="AQ216" s="339"/>
      <c r="AR216" s="339"/>
      <c r="AS216" s="339"/>
      <c r="AT216" s="335"/>
      <c r="AU216" s="339"/>
      <c r="AV216" s="182" t="s">
        <v>168</v>
      </c>
      <c r="AW216" s="183" t="s">
        <v>153</v>
      </c>
    </row>
    <row r="217" spans="2:49" s="337" customFormat="1" ht="30.4" customHeight="1" x14ac:dyDescent="0.2">
      <c r="B217" s="330">
        <v>102</v>
      </c>
      <c r="C217" s="330" t="s">
        <v>430</v>
      </c>
      <c r="D217" s="331" t="s">
        <v>437</v>
      </c>
      <c r="E217" s="353"/>
      <c r="F217" s="332" t="s">
        <v>392</v>
      </c>
      <c r="G217" s="333">
        <v>1</v>
      </c>
      <c r="H217" s="370"/>
      <c r="I217" s="371"/>
      <c r="J217" s="362"/>
      <c r="K217" s="354">
        <f t="shared" si="3"/>
        <v>0</v>
      </c>
      <c r="L217" s="335"/>
      <c r="M217" s="336"/>
      <c r="P217" s="338"/>
      <c r="AE217" s="335"/>
      <c r="AG217" s="335"/>
      <c r="AH217" s="335"/>
      <c r="AO217" s="339"/>
      <c r="AP217" s="339"/>
      <c r="AQ217" s="339"/>
      <c r="AR217" s="339"/>
      <c r="AS217" s="339"/>
      <c r="AT217" s="335"/>
      <c r="AU217" s="339"/>
      <c r="AV217" s="182" t="s">
        <v>168</v>
      </c>
      <c r="AW217" s="183" t="s">
        <v>153</v>
      </c>
    </row>
    <row r="218" spans="2:49" s="337" customFormat="1" ht="23.45" customHeight="1" x14ac:dyDescent="0.2">
      <c r="B218" s="330">
        <v>103</v>
      </c>
      <c r="C218" s="330" t="s">
        <v>430</v>
      </c>
      <c r="D218" s="331" t="s">
        <v>438</v>
      </c>
      <c r="E218" s="353"/>
      <c r="F218" s="332" t="s">
        <v>392</v>
      </c>
      <c r="G218" s="333">
        <v>1</v>
      </c>
      <c r="H218" s="370"/>
      <c r="I218" s="371"/>
      <c r="J218" s="362"/>
      <c r="K218" s="354">
        <f t="shared" si="3"/>
        <v>0</v>
      </c>
      <c r="L218" s="335"/>
      <c r="M218" s="336"/>
      <c r="P218" s="338"/>
      <c r="AE218" s="335"/>
      <c r="AG218" s="335"/>
      <c r="AH218" s="335"/>
      <c r="AO218" s="339"/>
      <c r="AP218" s="339"/>
      <c r="AQ218" s="339"/>
      <c r="AR218" s="339"/>
      <c r="AS218" s="339"/>
      <c r="AT218" s="335"/>
      <c r="AU218" s="339"/>
      <c r="AV218" s="182" t="s">
        <v>168</v>
      </c>
      <c r="AW218" s="183" t="s">
        <v>153</v>
      </c>
    </row>
    <row r="219" spans="2:49" s="337" customFormat="1" ht="23.45" customHeight="1" x14ac:dyDescent="0.2">
      <c r="B219" s="330">
        <v>104</v>
      </c>
      <c r="C219" s="330" t="s">
        <v>430</v>
      </c>
      <c r="D219" s="331" t="s">
        <v>439</v>
      </c>
      <c r="E219" s="353"/>
      <c r="F219" s="332" t="s">
        <v>392</v>
      </c>
      <c r="G219" s="333">
        <v>1</v>
      </c>
      <c r="H219" s="370"/>
      <c r="I219" s="371"/>
      <c r="J219" s="362"/>
      <c r="K219" s="354">
        <f t="shared" si="3"/>
        <v>0</v>
      </c>
      <c r="L219" s="335"/>
      <c r="M219" s="336"/>
      <c r="P219" s="338"/>
      <c r="AE219" s="335"/>
      <c r="AG219" s="335"/>
      <c r="AH219" s="335"/>
      <c r="AO219" s="339"/>
      <c r="AP219" s="339"/>
      <c r="AQ219" s="339"/>
      <c r="AR219" s="339"/>
      <c r="AS219" s="339"/>
      <c r="AT219" s="335"/>
      <c r="AU219" s="339"/>
      <c r="AV219" s="182" t="s">
        <v>168</v>
      </c>
      <c r="AW219" s="183" t="s">
        <v>153</v>
      </c>
    </row>
    <row r="220" spans="2:49" s="337" customFormat="1" ht="23.45" customHeight="1" x14ac:dyDescent="0.2">
      <c r="B220" s="330">
        <v>105</v>
      </c>
      <c r="C220" s="330" t="s">
        <v>430</v>
      </c>
      <c r="D220" s="331" t="s">
        <v>440</v>
      </c>
      <c r="E220" s="353"/>
      <c r="F220" s="332" t="s">
        <v>392</v>
      </c>
      <c r="G220" s="333">
        <v>1</v>
      </c>
      <c r="H220" s="370"/>
      <c r="I220" s="371"/>
      <c r="J220" s="362"/>
      <c r="K220" s="354">
        <f t="shared" si="3"/>
        <v>0</v>
      </c>
      <c r="L220" s="335"/>
      <c r="M220" s="336"/>
      <c r="P220" s="338"/>
      <c r="AE220" s="335"/>
      <c r="AG220" s="335"/>
      <c r="AH220" s="335"/>
      <c r="AO220" s="339"/>
      <c r="AP220" s="339"/>
      <c r="AQ220" s="339"/>
      <c r="AR220" s="339"/>
      <c r="AS220" s="339"/>
      <c r="AT220" s="335"/>
      <c r="AU220" s="339"/>
      <c r="AV220" s="175" t="s">
        <v>168</v>
      </c>
      <c r="AW220" s="176" t="s">
        <v>153</v>
      </c>
    </row>
    <row r="221" spans="2:49" ht="14.25" customHeight="1" x14ac:dyDescent="0.2">
      <c r="D221" s="356"/>
    </row>
    <row r="222" spans="2:49" s="358" customFormat="1" ht="14.25" customHeight="1" x14ac:dyDescent="0.2">
      <c r="B222" s="359" t="s">
        <v>441</v>
      </c>
      <c r="C222" s="359"/>
      <c r="D222" s="359"/>
      <c r="H222" s="360"/>
      <c r="K222" s="361"/>
    </row>
    <row r="223" spans="2:49" s="358" customFormat="1" ht="14.25" customHeight="1" x14ac:dyDescent="0.2">
      <c r="B223" s="358" t="s">
        <v>442</v>
      </c>
      <c r="H223" s="360"/>
      <c r="K223" s="361"/>
    </row>
    <row r="224" spans="2:49" s="358" customFormat="1" ht="14.25" customHeight="1" x14ac:dyDescent="0.2">
      <c r="H224" s="360"/>
      <c r="K224" s="361"/>
    </row>
    <row r="225" spans="2:11" s="358" customFormat="1" ht="14.25" customHeight="1" x14ac:dyDescent="0.2">
      <c r="B225" s="359" t="s">
        <v>309</v>
      </c>
      <c r="C225" s="359"/>
      <c r="D225" s="359"/>
      <c r="H225" s="360"/>
      <c r="K225" s="361"/>
    </row>
    <row r="226" spans="2:11" s="358" customFormat="1" ht="14.25" customHeight="1" x14ac:dyDescent="0.2">
      <c r="B226" s="358" t="s">
        <v>443</v>
      </c>
      <c r="H226" s="360"/>
      <c r="K226" s="361"/>
    </row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algorithmName="SHA-512" hashValue="1MF9axDglWXzeIiSZQfcErb3KTWlSdACijJ63y/DSt6Wy+gLm0ZE0CXoWv1ACaaNp7yiljmn/cg1dB6vXH/6aQ==" saltValue="l3T4L4QnaFJh8uwGxO5+Mw==" spinCount="100000" sheet="1"/>
  <mergeCells count="11">
    <mergeCell ref="B90:K90"/>
    <mergeCell ref="B96:K96"/>
    <mergeCell ref="B101:K101"/>
    <mergeCell ref="D106:E106"/>
    <mergeCell ref="B108:K108"/>
    <mergeCell ref="B1:K1"/>
    <mergeCell ref="I18:K18"/>
    <mergeCell ref="B24:K24"/>
    <mergeCell ref="B67:K67"/>
    <mergeCell ref="I74:K74"/>
    <mergeCell ref="H81:I81"/>
  </mergeCells>
  <pageMargins left="0.59027777777777779" right="0.59027777777777779" top="0.59027777777777779" bottom="0.59027777777777779" header="0.51181102362204722" footer="0"/>
  <pageSetup paperSize="9" scale="56" firstPageNumber="0" orientation="portrait" horizontalDpi="300" verticalDpi="300" r:id="rId1"/>
  <headerFooter alignWithMargins="0">
    <oddFooter>&amp;CStrana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53</vt:i4>
      </vt:variant>
    </vt:vector>
  </HeadingPairs>
  <TitlesOfParts>
    <vt:vector size="57" baseType="lpstr">
      <vt:lpstr>Stavba</vt:lpstr>
      <vt:lpstr>VzorPolozky</vt:lpstr>
      <vt:lpstr>01 01 Pol</vt:lpstr>
      <vt:lpstr>Elektroinstalace</vt:lpstr>
      <vt:lpstr>Elektroinstalace!_Toc431412200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Elektroinstalace!Excel_BuiltIn_Print_Area</vt:lpstr>
      <vt:lpstr>Elektroinstalace!Excel_BuiltIn_Print_Titles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Elektroinstalace!Názvy_tisku</vt:lpstr>
      <vt:lpstr>oadresa</vt:lpstr>
      <vt:lpstr>Stavba!Objednatel</vt:lpstr>
      <vt:lpstr>Stavba!Objekt</vt:lpstr>
      <vt:lpstr>'01 01 Pol'!Oblast_tisku</vt:lpstr>
      <vt:lpstr>Elektroinstalace!Oblast_tisku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 Beran</dc:creator>
  <cp:lastModifiedBy>Zdenek Beran</cp:lastModifiedBy>
  <cp:lastPrinted>2025-03-16T13:50:52Z</cp:lastPrinted>
  <dcterms:created xsi:type="dcterms:W3CDTF">2009-04-08T07:15:50Z</dcterms:created>
  <dcterms:modified xsi:type="dcterms:W3CDTF">2025-03-16T13:50:56Z</dcterms:modified>
</cp:coreProperties>
</file>